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1"/>
  </bookViews>
  <sheets>
    <sheet sheetId="1" name="Anleitung" state="visible" r:id="rId4"/>
    <sheet sheetId="2" name="Einstellungen" state="visible" r:id="rId5"/>
    <sheet sheetId="3" name="Nachweis" state="visible" r:id="rId6"/>
    <sheet sheetId="4" name="Jahresübersicht" state="visible" r:id="rId7"/>
  </sheets>
  <definedNames>
    <definedName name="MitarbeiterName">Einstellungen!$B$3</definedName>
    <definedName name="Personalnummer">Einstellungen!$B$4</definedName>
    <definedName name="Firma">Einstellungen!$B$5</definedName>
    <definedName name="Jahr">Einstellungen!$B$6</definedName>
    <definedName name="Startsaldo">Einstellungen!$B$7</definedName>
    <definedName name="Stundenlohn">Einstellungen!$B$9</definedName>
    <definedName name="Zuschlag">Einstellungen!$B$10</definedName>
    <definedName name="Gruen">Einstellungen!$B$12</definedName>
    <definedName name="Gelb">Einstellungen!$B$13</definedName>
    <definedName name="_xlnm.Print_Titles" localSheetId="2">'Nachweis'!$4:$4</definedName>
  </definedNames>
  <calcPr calcId="171027" fullCalcOnLoad="1"/>
</workbook>
</file>

<file path=xl/sharedStrings.xml><?xml version="1.0" encoding="utf-8"?>
<sst xmlns="http://schemas.openxmlformats.org/spreadsheetml/2006/main" count="64" uniqueCount="61">
  <si>
    <t>Überstundenkonto 2026: Excel-Vorlage</t>
  </si>
  <si>
    <t>Ein Konto je Mitarbeiter und Jahr: jede Überstunde mit Datum, Grund und wer sie angeordnet hat, jeder Ausgleich und jede Auszahlung, der Saldo mit Ampel. Hellblaue Zellen füllen Sie aus.</t>
  </si>
  <si>
    <t>So geht's</t>
  </si>
  <si>
    <t>1. Blatt „Einstellungen“: Name, Jahr, den Stand des Kontos zum Jahresbeginn und die Ampel-Grenzen. Optional Stundenlohn und Zuschlag: dann zeigt die Jahresübersicht, was Auszahlungen brutto wert sind.</t>
  </si>
  <si>
    <t>2. Blatt „Nachweis“: je Vorgang eine Zeile mit Datum, Art, Stunden (hh:mm), Grund oder Auftrag und wer die Überstunden angeordnet hat. Arten: Überstunden (+), Minusstunden (−), Freizeitausgleich (−), Auszahlung (−).</t>
  </si>
  <si>
    <t>3. Der Saldo läuft Zeile für Zeile mit; die Ampel zeigt grün, gelb oder rot. „Hinweis“ nennt, was fehlt.</t>
  </si>
  <si>
    <t>4. Die Jahresübersicht fasst jeden Monat zusammen und lässt sich mit Unterschriften drucken.</t>
  </si>
  <si>
    <t>Warum „angeordnet von“?</t>
  </si>
  <si>
    <t>Wer Überstunden bezahlt haben will, muss darlegen, wann er sie geleistet hat und dass der Arbeitgeber sie angeordnet, gebilligt oder geduldet hat; Anwesenheit allein reicht nicht (BAG, Urteil vom 04.05.2022, 5 AZR 359/21). Ein Nachweis mit Datum, Grund und Anordnung ist dafür die beste Grundlage.</t>
  </si>
  <si>
    <t>Rechtlicher Rahmen (Stand Oktober 2026)</t>
  </si>
  <si>
    <t>Einen gesetzlichen Überstundenzuschlag gibt es nicht; er steht im Arbeits- oder Tarifvertrag. Überstundenvergütung und Zuschläge sind voll steuer- und beitragspflichtig. Ansprüche verjähren in drei Jahren zum Jahresende (§§ 195, 199 BGB); kürzere Ausschlussfristen im Vertrag gehen vor. Was am Ende eines Arbeitsverhältnisses mit dem Saldo geschieht, regelt die Vereinbarung zum Arbeitszeitkonto.</t>
  </si>
  <si>
    <t>Die Ampel ist ein gängiges Mittel, Arbeitszeitkonten zu steuern; ihre Grenzen legen Betrieb oder Betriebsvereinbarung fest. Die Vorgabe (±20 und ±40 Stunden) ist nur ein Beispiel.</t>
  </si>
  <si>
    <t>Die Blätter sind ohne Passwort geschützt (Überprüfen → Blattschutz aufheben). Keine Makros.</t>
  </si>
  <si>
    <t>Was die Stunden netto wert sind, rechnet der Überstunden Rechner auf dispatchping.com.</t>
  </si>
  <si>
    <t>Einstellungen</t>
  </si>
  <si>
    <t>Name</t>
  </si>
  <si>
    <t>Steht oben auf Nachweis und Jahresübersicht.</t>
  </si>
  <si>
    <t>Personalnummer</t>
  </si>
  <si>
    <t>Optional.</t>
  </si>
  <si>
    <t>Firma</t>
  </si>
  <si>
    <t>Jahr</t>
  </si>
  <si>
    <t>Das Jahr des Kontos.</t>
  </si>
  <si>
    <t>Stand zum Jahresbeginn (Stunden)</t>
  </si>
  <si>
    <t>Als Dezimalzahl: 12,5 für +12:30, -3,25 für −3:15. Leer: 0.</t>
  </si>
  <si>
    <t>Stundenlohn brutto (€)</t>
  </si>
  <si>
    <t>Optional: für den Wert der Auszahlungen.</t>
  </si>
  <si>
    <t>Überstundenzuschlag (%)</t>
  </si>
  <si>
    <t>Laut Arbeits- oder Tarifvertrag; leer: kein Zuschlag.</t>
  </si>
  <si>
    <t>Ampel grün bis (± Stunden)</t>
  </si>
  <si>
    <t>Bis zu dieser Zahl Plus- oder Minusstunden ist das Konto grün.</t>
  </si>
  <si>
    <t>Ampel gelb bis (± Stunden)</t>
  </si>
  <si>
    <t>Darüber rot.</t>
  </si>
  <si>
    <t>Datum</t>
  </si>
  <si>
    <t>Art</t>
  </si>
  <si>
    <t>Stunden</t>
  </si>
  <si>
    <t>Grund / Auftrag</t>
  </si>
  <si>
    <t>Angeordnet von</t>
  </si>
  <si>
    <t>Saldo</t>
  </si>
  <si>
    <t>Ampel</t>
  </si>
  <si>
    <t>Hinweis</t>
  </si>
  <si>
    <t>Monat</t>
  </si>
  <si>
    <t>Aufgebaut</t>
  </si>
  <si>
    <t>Minusstunden</t>
  </si>
  <si>
    <t>Freizeitausgleich</t>
  </si>
  <si>
    <t>Ausgezahlt</t>
  </si>
  <si>
    <t>Saldo am Monatsende</t>
  </si>
  <si>
    <t>Auszahlung brutto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</si>
  <si>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</si>
  <si>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</si>
  <si>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</si>
  <si>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</si>
  <si>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</si>
  <si>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</si>
  <si>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</si>
  <si>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</si>
  <si>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</si>
  <si>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</si>
  <si>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</si>
  <si>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</si>
  <si>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Datum, Unterschrift Mitarbeiter/in</t>
  </si>
  <si>
    <t>Datum, Unterschrift Arbeitgeber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</si>
</sst>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[h]:mm"/>
    <numFmt numFmtId="166" formatCode="#,##0.00&quot; €&quot;"/>
  </numFmts>
  <fonts count="11" x14ac:knownFonts="1">
    <font>
      <color theme="1"/>
      <family val="2"/>
      <scheme val="minor"/>
      <sz val="11"/>
      <name val="Calibri"/>
    </font>
    <font>
      <sz val="10"/>
      <name val="Calibri"/>
    </font>
    <font>
      <b/>
      <color rgb="FF1F2933"/>
      <sz val="16"/>
      <name val="Calibri"/>
    </font>
    <font>
      <color rgb="FF1F2933"/>
      <sz val="10"/>
      <name val="Calibri"/>
    </font>
    <font>
      <b/>
      <color rgb="FF1F2933"/>
      <sz val="11"/>
      <name val="Calibri"/>
    </font>
    <font>
      <b/>
      <color rgb="FF1F2933"/>
      <sz val="14"/>
      <name val="Calibri"/>
    </font>
    <font>
      <color rgb="FF616E7C"/>
      <sz val="9"/>
      <name val="Calibri"/>
    </font>
    <font>
      <b/>
      <color rgb="FF1F2933"/>
      <sz val="9"/>
      <name val="Calibri"/>
    </font>
    <font>
      <color rgb="FFB42318"/>
      <sz val="9"/>
      <name val="Calibri"/>
    </font>
    <font>
      <b/>
      <sz val="10"/>
      <name val="Calibri"/>
    </font>
    <font>
      <color rgb="FF616E7C"/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4F8FD"/>
      </patternFill>
    </fill>
    <fill>
      <patternFill patternType="solid">
        <fgColor rgb="FFEEF1F4"/>
      </patternFill>
    </fill>
  </fills>
  <borders count="3">
    <border>
      <left/>
      <right/>
      <top/>
      <bottom/>
      <diagonal/>
    </border>
    <border>
      <left style="thin">
        <color rgb="FFD3D8DE"/>
      </left>
      <right style="thin">
        <color rgb="FFD3D8DE"/>
      </right>
      <top style="thin">
        <color rgb="FFD3D8DE"/>
      </top>
      <bottom style="thin">
        <color rgb="FFD3D8DE"/>
      </bottom>
      <diagonal/>
    </border>
    <border>
      <left/>
      <right/>
      <top style="thin">
        <color rgb="FF1F293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1" fillId="2" borderId="1" xfId="0" applyFont="1" applyFill="1" applyBorder="1" applyProtection="1">
      <protection locked="0"/>
    </xf>
    <xf numFmtId="0" fontId="6" fillId="0" borderId="0" xfId="0" applyFont="1"/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Protection="1">
      <protection locked="0"/>
    </xf>
    <xf numFmtId="0" fontId="3" fillId="0" borderId="0" xfId="0" applyFont="1"/>
    <xf numFmtId="0" fontId="7" fillId="3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Protection="1">
      <protection locked="0"/>
    </xf>
    <xf numFmtId="165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/>
    <xf numFmtId="165" fontId="1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0" fontId="9" fillId="0" borderId="2" xfId="0" applyFont="1" applyBorder="1"/>
    <xf numFmtId="165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166" fontId="9" fillId="0" borderId="2" xfId="0" applyNumberFormat="1" applyFont="1" applyBorder="1" applyAlignment="1">
      <alignment horizontal="right"/>
    </xf>
    <xf numFmtId="0" fontId="10" fillId="0" borderId="2" xfId="0" applyFont="1" applyBorder="1"/>
    <xf numFmtId="0" fontId="1" fillId="0" borderId="2" xfId="0" applyFont="1" applyBorder="1"/>
  </cellXfs>
  <cellStyles count="1">
    <cellStyle name="Normal" xfId="0" builtinId="0"/>
  </cellStyles>
  <dxfs count="6">
    <dxf>
      <fill>
        <patternFill patternType="solid">
          <fgColor rgb="FFDCFCE7"/>
          <bgColor rgb="FFDCFCE7"/>
        </patternFill>
      </fill>
    </dxf>
    <dxf>
      <fill>
        <patternFill patternType="solid">
          <fgColor rgb="FFFEF3C7"/>
          <bgColor rgb="FFFEF3C7"/>
        </patternFill>
      </fill>
    </dxf>
    <dxf>
      <fill>
        <patternFill patternType="solid">
          <fgColor rgb="FFFEE2E2"/>
          <bgColor rgb="FFFEE2E2"/>
        </patternFill>
      </fill>
    </dxf>
    <dxf>
      <fill>
        <patternFill patternType="solid">
          <fgColor rgb="FFDCFCE7"/>
          <bgColor rgb="FFDCFCE7"/>
        </patternFill>
      </fill>
    </dxf>
    <dxf>
      <fill>
        <patternFill patternType="solid">
          <fgColor rgb="FFFEF3C7"/>
          <bgColor rgb="FFFEF3C7"/>
        </patternFill>
      </fill>
    </dxf>
    <dxf>
      <fill>
        <patternFill patternType="solid">
          <fgColor rgb="FFFEE2E2"/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10" customWidth="1"/>
  </cols>
  <sheetData>
    <row r="2" spans="1:2" x14ac:dyDescent="0.25">
      <c r="A2" s="1"/>
      <c r="B2" s="2" t="s">
        <v>0</v>
      </c>
    </row>
    <row r="3" spans="1:2" x14ac:dyDescent="0.25">
      <c r="A3" s="1"/>
      <c r="B3" s="3" t="s">
        <v>1</v>
      </c>
    </row>
    <row r="4" ht="24" customHeight="1" spans="1:2" x14ac:dyDescent="0.25">
      <c r="A4" s="1"/>
      <c r="B4" s="4" t="s">
        <v>2</v>
      </c>
    </row>
    <row r="5" spans="1:2" x14ac:dyDescent="0.25">
      <c r="A5" s="1"/>
      <c r="B5" s="3" t="s">
        <v>3</v>
      </c>
    </row>
    <row r="6" spans="1:2" x14ac:dyDescent="0.25">
      <c r="A6" s="1"/>
      <c r="B6" s="3" t="s">
        <v>4</v>
      </c>
    </row>
    <row r="7" spans="1:2" x14ac:dyDescent="0.25">
      <c r="A7" s="1"/>
      <c r="B7" s="3" t="s">
        <v>5</v>
      </c>
    </row>
    <row r="8" spans="1:2" x14ac:dyDescent="0.25">
      <c r="A8" s="1"/>
      <c r="B8" s="3" t="s">
        <v>6</v>
      </c>
    </row>
    <row r="9" ht="24" customHeight="1" spans="1:2" x14ac:dyDescent="0.25">
      <c r="A9" s="1"/>
      <c r="B9" s="4" t="s">
        <v>7</v>
      </c>
    </row>
    <row r="10" spans="1:2" x14ac:dyDescent="0.25">
      <c r="A10" s="1"/>
      <c r="B10" s="3" t="s">
        <v>8</v>
      </c>
    </row>
    <row r="11" ht="24" customHeight="1" spans="1:2" x14ac:dyDescent="0.25">
      <c r="A11" s="1"/>
      <c r="B11" s="4" t="s">
        <v>9</v>
      </c>
    </row>
    <row r="12" spans="1:2" x14ac:dyDescent="0.25">
      <c r="A12" s="1"/>
      <c r="B12" s="3" t="s">
        <v>10</v>
      </c>
    </row>
    <row r="13" spans="1:2" x14ac:dyDescent="0.25">
      <c r="A13" s="1"/>
      <c r="B13" s="3" t="s">
        <v>11</v>
      </c>
    </row>
    <row r="14" spans="1:2" x14ac:dyDescent="0.25">
      <c r="A14" s="1"/>
      <c r="B14" s="3" t="s">
        <v>12</v>
      </c>
    </row>
    <row r="15" spans="1:2" x14ac:dyDescent="0.25">
      <c r="A15" s="1"/>
      <c r="B15" s="3" t="s">
        <v>13</v>
      </c>
    </row>
  </sheetData>
  <sheetProtection sheet="1" formatCells="0" formatColumns="0" formatRows="0"/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8" customWidth="1"/>
    <col min="3" max="3" width="70" customWidth="1"/>
  </cols>
  <sheetData>
    <row r="1" spans="1:1" x14ac:dyDescent="0.25">
      <c r="A1" s="5" t="s">
        <v>14</v>
      </c>
    </row>
    <row r="3" spans="1:3" x14ac:dyDescent="0.25">
      <c r="A3" s="1" t="s">
        <v>15</v>
      </c>
      <c r="B3" s="6"/>
      <c r="C3" s="7" t="s">
        <v>16</v>
      </c>
    </row>
    <row r="4" spans="1:3" x14ac:dyDescent="0.25">
      <c r="A4" s="1" t="s">
        <v>17</v>
      </c>
      <c r="B4" s="6"/>
      <c r="C4" s="7" t="s">
        <v>18</v>
      </c>
    </row>
    <row r="5" spans="1:3" x14ac:dyDescent="0.25">
      <c r="A5" s="1" t="s">
        <v>19</v>
      </c>
      <c r="B5" s="6"/>
      <c r="C5" s="7" t="s">
        <v>18</v>
      </c>
    </row>
    <row r="6" spans="1:3" x14ac:dyDescent="0.25">
      <c r="A6" s="1" t="s">
        <v>20</v>
      </c>
      <c r="B6" s="8">
        <v>2026</v>
      </c>
      <c r="C6" s="7" t="s">
        <v>21</v>
      </c>
    </row>
    <row r="7" spans="1:3" x14ac:dyDescent="0.25">
      <c r="A7" s="1" t="s">
        <v>22</v>
      </c>
      <c r="B7" s="9"/>
      <c r="C7" s="7" t="s">
        <v>23</v>
      </c>
    </row>
    <row r="9" spans="1:3" x14ac:dyDescent="0.25">
      <c r="A9" s="1" t="s">
        <v>24</v>
      </c>
      <c r="B9" s="10"/>
      <c r="C9" s="7" t="s">
        <v>25</v>
      </c>
    </row>
    <row r="10" spans="1:3" x14ac:dyDescent="0.25">
      <c r="A10" s="1" t="s">
        <v>26</v>
      </c>
      <c r="B10" s="8"/>
      <c r="C10" s="7" t="s">
        <v>27</v>
      </c>
    </row>
    <row r="12" spans="1:3" x14ac:dyDescent="0.25">
      <c r="A12" s="1" t="s">
        <v>28</v>
      </c>
      <c r="B12" s="8">
        <v>20</v>
      </c>
      <c r="C12" s="7" t="s">
        <v>29</v>
      </c>
    </row>
    <row r="13" spans="1:3" x14ac:dyDescent="0.25">
      <c r="A13" s="1" t="s">
        <v>30</v>
      </c>
      <c r="B13" s="8">
        <v>40</v>
      </c>
      <c r="C13" s="7" t="s">
        <v>31</v>
      </c>
    </row>
  </sheetData>
  <sheetProtection sheet="1" formatCells="0" formatColumns="0" formatRows="0"/>
  <dataValidations count="6">
    <dataValidation type="decimal" allowBlank="1" showErrorMessage="1" errorTitle="Zuschlag" error="Bitte den Zuschlag in Prozent eintragen, z. B. 25." sqref="B10">
      <formula1>0</formula1>
      <formula2>200</formula2>
    </dataValidation>
    <dataValidation type="decimal" allowBlank="1" showErrorMessage="1" errorTitle="Ampel" error="Bitte eine Zahl Stunden eintragen." sqref="B12">
      <formula1>0</formula1>
      <formula2>999</formula2>
    </dataValidation>
    <dataValidation type="decimal" allowBlank="1" showErrorMessage="1" errorTitle="Ampel" error="Bitte eine Zahl Stunden eintragen, größer als die grüne Grenze." sqref="B13">
      <formula1>0</formula1>
      <formula2>999</formula2>
    </dataValidation>
    <dataValidation type="whole" showErrorMessage="1" errorTitle="Jahr" error="Bitte ein Jahr zwischen 2000 und 2099 eintragen." sqref="B6">
      <formula1>2000</formula1>
      <formula2>2099</formula2>
    </dataValidation>
    <dataValidation type="decimal" allowBlank="1" showErrorMessage="1" errorTitle="Stand" error="Bitte Stunden als Zahl eintragen, z. B. 12,5 oder -3,25." sqref="B7">
      <formula1>-9999</formula1>
      <formula2>9999</formula2>
    </dataValidation>
    <dataValidation type="decimal" allowBlank="1" showErrorMessage="1" errorTitle="Stundenlohn" error="Bitte den Stundenlohn in Euro eintragen, z. B. 21,50." sqref="B9">
      <formula1>0</formula1>
      <formula2>999</formula2>
    </dataValidation>
  </dataValidations>
  <pageMargins left="0.7" right="0.7" top="0.75" bottom="0.75" header="0.3" footer="0.3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0" customWidth="1"/>
    <col min="4" max="4" width="40" customWidth="1"/>
    <col min="5" max="5" width="22" customWidth="1"/>
    <col min="6" max="6" width="11" customWidth="1"/>
    <col min="7" max="7" width="8" customWidth="1"/>
    <col min="8" max="8" width="34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</cols>
  <sheetData>
    <row r="1" spans="1:1" x14ac:dyDescent="0.25">
      <c r="A1" s="5">
        <f>"Überstundennachweis "&amp;Jahr&amp;IF(MitarbeiterName="",""," · "&amp;MitarbeiterName)&amp;IF(Personalnummer="",""," · Personalnr. "&amp;Personalnummer)&amp;IF(Firma="",""," · "&amp;Firma)</f>
      </c>
    </row>
    <row r="2" spans="1:1" x14ac:dyDescent="0.25">
      <c r="A2" s="11">
        <f>"Stand zum Jahresbeginn: "&amp;IF(ROUND(N(Startsaldo)*60,0)/1440&lt;0,"-","+")&amp;TEXT(ABS(ROUND(N(Startsaldo)*60,0)/1440),"[h]:mm")&amp;" Std."</f>
      </c>
    </row>
    <row r="4" spans="1:8" x14ac:dyDescent="0.25">
      <c r="A4" s="12" t="s">
        <v>32</v>
      </c>
      <c r="B4" s="12" t="s">
        <v>33</v>
      </c>
      <c r="C4" s="12" t="s">
        <v>34</v>
      </c>
      <c r="D4" s="12" t="s">
        <v>35</v>
      </c>
      <c r="E4" s="12" t="s">
        <v>36</v>
      </c>
      <c r="F4" s="12" t="s">
        <v>37</v>
      </c>
      <c r="G4" s="12" t="s">
        <v>38</v>
      </c>
      <c r="H4" s="12" t="s">
        <v>39</v>
      </c>
    </row>
    <row r="5" spans="1:12" x14ac:dyDescent="0.25">
      <c r="A5" s="13"/>
      <c r="B5" s="6"/>
      <c r="C5" s="14"/>
      <c r="D5" s="6"/>
      <c r="E5" s="6"/>
      <c r="F5" s="15">
        <f>IF(I5=0,"",IF(K5&lt;0,"-","+")&amp;TEXT(ABS(K5),"[h]:mm"))</f>
      </c>
      <c r="G5" s="16">
        <f>IF(I5=0,"",IF(ABS(K5)*24&lt;=N(Gruen),"grün",IF(ABS(K5)*24&lt;=N(Gelb),"gelb","rot")))</f>
      </c>
      <c r="H5" s="17">
        <f>IF(COUNTA(A5:E5)=0,"",IF(NOT(ISNUMBER(A5)),"Datum fehlt; ",IF(YEAR(A5)&lt;&gt;Jahr,"Datum nicht in "&amp;Jahr&amp;"; ",""))&amp;IF(B5="","Art fehlt; ","")&amp;IF(NOT(ISNUMBER(C5)),"Stunden fehlen; ","")&amp;IF(AND(B5="Überstunden",E5=""),"wer angeordnet hat, fehlt; ",""))</f>
      </c>
      <c r="I5" s="1">
        <f>IF(AND(B5&lt;&gt;"",ISNUMBER(C5)),1,0)</f>
      </c>
      <c r="J5" s="1">
        <f>IF(I5=0,0,IF(B5="Überstunden",1,-1)*ROUND(C5*1440,0)/1440)</f>
      </c>
      <c r="K5" s="1">
        <f>ROUND((N(Startsaldo)/24+J5)*1440,0)/1440</f>
      </c>
      <c r="L5" s="1">
        <f>IF(ISNUMBER(A5),YEAR(A5)*100+MONTH(A5),0)</f>
      </c>
    </row>
    <row r="6" spans="1:12" x14ac:dyDescent="0.25">
      <c r="A6" s="13"/>
      <c r="B6" s="6"/>
      <c r="C6" s="14"/>
      <c r="D6" s="6"/>
      <c r="E6" s="6"/>
      <c r="F6" s="15">
        <f>IF(I6=0,"",IF(K6&lt;0,"-","+")&amp;TEXT(ABS(K6),"[h]:mm"))</f>
      </c>
      <c r="G6" s="16">
        <f>IF(I6=0,"",IF(ABS(K6)*24&lt;=N(Gruen),"grün",IF(ABS(K6)*24&lt;=N(Gelb),"gelb","rot")))</f>
      </c>
      <c r="H6" s="17">
        <f>IF(COUNTA(A6:E6)=0,"",IF(NOT(ISNUMBER(A6)),"Datum fehlt; ",IF(YEAR(A6)&lt;&gt;Jahr,"Datum nicht in "&amp;Jahr&amp;"; ",""))&amp;IF(B6="","Art fehlt; ","")&amp;IF(NOT(ISNUMBER(C6)),"Stunden fehlen; ","")&amp;IF(AND(B6="Überstunden",E6=""),"wer angeordnet hat, fehlt; ",""))</f>
      </c>
      <c r="I6" s="1">
        <f>IF(AND(B6&lt;&gt;"",ISNUMBER(C6)),1,0)</f>
      </c>
      <c r="J6" s="1">
        <f>IF(I6=0,0,IF(B6="Überstunden",1,-1)*ROUND(C6*1440,0)/1440)</f>
      </c>
      <c r="K6" s="1">
        <f>ROUND((K5+J6)*1440,0)/1440</f>
      </c>
      <c r="L6" s="1">
        <f>IF(ISNUMBER(A6),YEAR(A6)*100+MONTH(A6),0)</f>
      </c>
    </row>
    <row r="7" spans="1:12" x14ac:dyDescent="0.25">
      <c r="A7" s="13"/>
      <c r="B7" s="6"/>
      <c r="C7" s="14"/>
      <c r="D7" s="6"/>
      <c r="E7" s="6"/>
      <c r="F7" s="15">
        <f>IF(I7=0,"",IF(K7&lt;0,"-","+")&amp;TEXT(ABS(K7),"[h]:mm"))</f>
      </c>
      <c r="G7" s="16">
        <f>IF(I7=0,"",IF(ABS(K7)*24&lt;=N(Gruen),"grün",IF(ABS(K7)*24&lt;=N(Gelb),"gelb","rot")))</f>
      </c>
      <c r="H7" s="17">
        <f>IF(COUNTA(A7:E7)=0,"",IF(NOT(ISNUMBER(A7)),"Datum fehlt; ",IF(YEAR(A7)&lt;&gt;Jahr,"Datum nicht in "&amp;Jahr&amp;"; ",""))&amp;IF(B7="","Art fehlt; ","")&amp;IF(NOT(ISNUMBER(C7)),"Stunden fehlen; ","")&amp;IF(AND(B7="Überstunden",E7=""),"wer angeordnet hat, fehlt; ",""))</f>
      </c>
      <c r="I7" s="1">
        <f>IF(AND(B7&lt;&gt;"",ISNUMBER(C7)),1,0)</f>
      </c>
      <c r="J7" s="1">
        <f>IF(I7=0,0,IF(B7="Überstunden",1,-1)*ROUND(C7*1440,0)/1440)</f>
      </c>
      <c r="K7" s="1">
        <f>ROUND((K6+J7)*1440,0)/1440</f>
      </c>
      <c r="L7" s="1">
        <f>IF(ISNUMBER(A7),YEAR(A7)*100+MONTH(A7),0)</f>
      </c>
    </row>
    <row r="8" spans="1:12" x14ac:dyDescent="0.25">
      <c r="A8" s="13"/>
      <c r="B8" s="6"/>
      <c r="C8" s="14"/>
      <c r="D8" s="6"/>
      <c r="E8" s="6"/>
      <c r="F8" s="15">
        <f>IF(I8=0,"",IF(K8&lt;0,"-","+")&amp;TEXT(ABS(K8),"[h]:mm"))</f>
      </c>
      <c r="G8" s="16">
        <f>IF(I8=0,"",IF(ABS(K8)*24&lt;=N(Gruen),"grün",IF(ABS(K8)*24&lt;=N(Gelb),"gelb","rot")))</f>
      </c>
      <c r="H8" s="17">
        <f>IF(COUNTA(A8:E8)=0,"",IF(NOT(ISNUMBER(A8)),"Datum fehlt; ",IF(YEAR(A8)&lt;&gt;Jahr,"Datum nicht in "&amp;Jahr&amp;"; ",""))&amp;IF(B8="","Art fehlt; ","")&amp;IF(NOT(ISNUMBER(C8)),"Stunden fehlen; ","")&amp;IF(AND(B8="Überstunden",E8=""),"wer angeordnet hat, fehlt; ",""))</f>
      </c>
      <c r="I8" s="1">
        <f>IF(AND(B8&lt;&gt;"",ISNUMBER(C8)),1,0)</f>
      </c>
      <c r="J8" s="1">
        <f>IF(I8=0,0,IF(B8="Überstunden",1,-1)*ROUND(C8*1440,0)/1440)</f>
      </c>
      <c r="K8" s="1">
        <f>ROUND((K7+J8)*1440,0)/1440</f>
      </c>
      <c r="L8" s="1">
        <f>IF(ISNUMBER(A8),YEAR(A8)*100+MONTH(A8),0)</f>
      </c>
    </row>
    <row r="9" spans="1:12" x14ac:dyDescent="0.25">
      <c r="A9" s="13"/>
      <c r="B9" s="6"/>
      <c r="C9" s="14"/>
      <c r="D9" s="6"/>
      <c r="E9" s="6"/>
      <c r="F9" s="15">
        <f>IF(I9=0,"",IF(K9&lt;0,"-","+")&amp;TEXT(ABS(K9),"[h]:mm"))</f>
      </c>
      <c r="G9" s="16">
        <f>IF(I9=0,"",IF(ABS(K9)*24&lt;=N(Gruen),"grün",IF(ABS(K9)*24&lt;=N(Gelb),"gelb","rot")))</f>
      </c>
      <c r="H9" s="17">
        <f>IF(COUNTA(A9:E9)=0,"",IF(NOT(ISNUMBER(A9)),"Datum fehlt; ",IF(YEAR(A9)&lt;&gt;Jahr,"Datum nicht in "&amp;Jahr&amp;"; ",""))&amp;IF(B9="","Art fehlt; ","")&amp;IF(NOT(ISNUMBER(C9)),"Stunden fehlen; ","")&amp;IF(AND(B9="Überstunden",E9=""),"wer angeordnet hat, fehlt; ",""))</f>
      </c>
      <c r="I9" s="1">
        <f>IF(AND(B9&lt;&gt;"",ISNUMBER(C9)),1,0)</f>
      </c>
      <c r="J9" s="1">
        <f>IF(I9=0,0,IF(B9="Überstunden",1,-1)*ROUND(C9*1440,0)/1440)</f>
      </c>
      <c r="K9" s="1">
        <f>ROUND((K8+J9)*1440,0)/1440</f>
      </c>
      <c r="L9" s="1">
        <f>IF(ISNUMBER(A9),YEAR(A9)*100+MONTH(A9),0)</f>
      </c>
    </row>
    <row r="10" spans="1:12" x14ac:dyDescent="0.25">
      <c r="A10" s="13"/>
      <c r="B10" s="6"/>
      <c r="C10" s="14"/>
      <c r="D10" s="6"/>
      <c r="E10" s="6"/>
      <c r="F10" s="15">
        <f>IF(I10=0,"",IF(K10&lt;0,"-","+")&amp;TEXT(ABS(K10),"[h]:mm"))</f>
      </c>
      <c r="G10" s="16">
        <f>IF(I10=0,"",IF(ABS(K10)*24&lt;=N(Gruen),"grün",IF(ABS(K10)*24&lt;=N(Gelb),"gelb","rot")))</f>
      </c>
      <c r="H10" s="17">
        <f>IF(COUNTA(A10:E10)=0,"",IF(NOT(ISNUMBER(A10)),"Datum fehlt; ",IF(YEAR(A10)&lt;&gt;Jahr,"Datum nicht in "&amp;Jahr&amp;"; ",""))&amp;IF(B10="","Art fehlt; ","")&amp;IF(NOT(ISNUMBER(C10)),"Stunden fehlen; ","")&amp;IF(AND(B10="Überstunden",E10=""),"wer angeordnet hat, fehlt; ",""))</f>
      </c>
      <c r="I10" s="1">
        <f>IF(AND(B10&lt;&gt;"",ISNUMBER(C10)),1,0)</f>
      </c>
      <c r="J10" s="1">
        <f>IF(I10=0,0,IF(B10="Überstunden",1,-1)*ROUND(C10*1440,0)/1440)</f>
      </c>
      <c r="K10" s="1">
        <f>ROUND((K9+J10)*1440,0)/1440</f>
      </c>
      <c r="L10" s="1">
        <f>IF(ISNUMBER(A10),YEAR(A10)*100+MONTH(A10),0)</f>
      </c>
    </row>
    <row r="11" spans="1:12" x14ac:dyDescent="0.25">
      <c r="A11" s="13"/>
      <c r="B11" s="6"/>
      <c r="C11" s="14"/>
      <c r="D11" s="6"/>
      <c r="E11" s="6"/>
      <c r="F11" s="15">
        <f>IF(I11=0,"",IF(K11&lt;0,"-","+")&amp;TEXT(ABS(K11),"[h]:mm"))</f>
      </c>
      <c r="G11" s="16">
        <f>IF(I11=0,"",IF(ABS(K11)*24&lt;=N(Gruen),"grün",IF(ABS(K11)*24&lt;=N(Gelb),"gelb","rot")))</f>
      </c>
      <c r="H11" s="17">
        <f>IF(COUNTA(A11:E11)=0,"",IF(NOT(ISNUMBER(A11)),"Datum fehlt; ",IF(YEAR(A11)&lt;&gt;Jahr,"Datum nicht in "&amp;Jahr&amp;"; ",""))&amp;IF(B11="","Art fehlt; ","")&amp;IF(NOT(ISNUMBER(C11)),"Stunden fehlen; ","")&amp;IF(AND(B11="Überstunden",E11=""),"wer angeordnet hat, fehlt; ",""))</f>
      </c>
      <c r="I11" s="1">
        <f>IF(AND(B11&lt;&gt;"",ISNUMBER(C11)),1,0)</f>
      </c>
      <c r="J11" s="1">
        <f>IF(I11=0,0,IF(B11="Überstunden",1,-1)*ROUND(C11*1440,0)/1440)</f>
      </c>
      <c r="K11" s="1">
        <f>ROUND((K10+J11)*1440,0)/1440</f>
      </c>
      <c r="L11" s="1">
        <f>IF(ISNUMBER(A11),YEAR(A11)*100+MONTH(A11),0)</f>
      </c>
    </row>
    <row r="12" spans="1:12" x14ac:dyDescent="0.25">
      <c r="A12" s="13"/>
      <c r="B12" s="6"/>
      <c r="C12" s="14"/>
      <c r="D12" s="6"/>
      <c r="E12" s="6"/>
      <c r="F12" s="15">
        <f>IF(I12=0,"",IF(K12&lt;0,"-","+")&amp;TEXT(ABS(K12),"[h]:mm"))</f>
      </c>
      <c r="G12" s="16">
        <f>IF(I12=0,"",IF(ABS(K12)*24&lt;=N(Gruen),"grün",IF(ABS(K12)*24&lt;=N(Gelb),"gelb","rot")))</f>
      </c>
      <c r="H12" s="17">
        <f>IF(COUNTA(A12:E12)=0,"",IF(NOT(ISNUMBER(A12)),"Datum fehlt; ",IF(YEAR(A12)&lt;&gt;Jahr,"Datum nicht in "&amp;Jahr&amp;"; ",""))&amp;IF(B12="","Art fehlt; ","")&amp;IF(NOT(ISNUMBER(C12)),"Stunden fehlen; ","")&amp;IF(AND(B12="Überstunden",E12=""),"wer angeordnet hat, fehlt; ",""))</f>
      </c>
      <c r="I12" s="1">
        <f>IF(AND(B12&lt;&gt;"",ISNUMBER(C12)),1,0)</f>
      </c>
      <c r="J12" s="1">
        <f>IF(I12=0,0,IF(B12="Überstunden",1,-1)*ROUND(C12*1440,0)/1440)</f>
      </c>
      <c r="K12" s="1">
        <f>ROUND((K11+J12)*1440,0)/1440</f>
      </c>
      <c r="L12" s="1">
        <f>IF(ISNUMBER(A12),YEAR(A12)*100+MONTH(A12),0)</f>
      </c>
    </row>
    <row r="13" spans="1:12" x14ac:dyDescent="0.25">
      <c r="A13" s="13"/>
      <c r="B13" s="6"/>
      <c r="C13" s="14"/>
      <c r="D13" s="6"/>
      <c r="E13" s="6"/>
      <c r="F13" s="15">
        <f>IF(I13=0,"",IF(K13&lt;0,"-","+")&amp;TEXT(ABS(K13),"[h]:mm"))</f>
      </c>
      <c r="G13" s="16">
        <f>IF(I13=0,"",IF(ABS(K13)*24&lt;=N(Gruen),"grün",IF(ABS(K13)*24&lt;=N(Gelb),"gelb","rot")))</f>
      </c>
      <c r="H13" s="17">
        <f>IF(COUNTA(A13:E13)=0,"",IF(NOT(ISNUMBER(A13)),"Datum fehlt; ",IF(YEAR(A13)&lt;&gt;Jahr,"Datum nicht in "&amp;Jahr&amp;"; ",""))&amp;IF(B13="","Art fehlt; ","")&amp;IF(NOT(ISNUMBER(C13)),"Stunden fehlen; ","")&amp;IF(AND(B13="Überstunden",E13=""),"wer angeordnet hat, fehlt; ",""))</f>
      </c>
      <c r="I13" s="1">
        <f>IF(AND(B13&lt;&gt;"",ISNUMBER(C13)),1,0)</f>
      </c>
      <c r="J13" s="1">
        <f>IF(I13=0,0,IF(B13="Überstunden",1,-1)*ROUND(C13*1440,0)/1440)</f>
      </c>
      <c r="K13" s="1">
        <f>ROUND((K12+J13)*1440,0)/1440</f>
      </c>
      <c r="L13" s="1">
        <f>IF(ISNUMBER(A13),YEAR(A13)*100+MONTH(A13),0)</f>
      </c>
    </row>
    <row r="14" spans="1:12" x14ac:dyDescent="0.25">
      <c r="A14" s="13"/>
      <c r="B14" s="6"/>
      <c r="C14" s="14"/>
      <c r="D14" s="6"/>
      <c r="E14" s="6"/>
      <c r="F14" s="15">
        <f>IF(I14=0,"",IF(K14&lt;0,"-","+")&amp;TEXT(ABS(K14),"[h]:mm"))</f>
      </c>
      <c r="G14" s="16">
        <f>IF(I14=0,"",IF(ABS(K14)*24&lt;=N(Gruen),"grün",IF(ABS(K14)*24&lt;=N(Gelb),"gelb","rot")))</f>
      </c>
      <c r="H14" s="17">
        <f>IF(COUNTA(A14:E14)=0,"",IF(NOT(ISNUMBER(A14)),"Datum fehlt; ",IF(YEAR(A14)&lt;&gt;Jahr,"Datum nicht in "&amp;Jahr&amp;"; ",""))&amp;IF(B14="","Art fehlt; ","")&amp;IF(NOT(ISNUMBER(C14)),"Stunden fehlen; ","")&amp;IF(AND(B14="Überstunden",E14=""),"wer angeordnet hat, fehlt; ",""))</f>
      </c>
      <c r="I14" s="1">
        <f>IF(AND(B14&lt;&gt;"",ISNUMBER(C14)),1,0)</f>
      </c>
      <c r="J14" s="1">
        <f>IF(I14=0,0,IF(B14="Überstunden",1,-1)*ROUND(C14*1440,0)/1440)</f>
      </c>
      <c r="K14" s="1">
        <f>ROUND((K13+J14)*1440,0)/1440</f>
      </c>
      <c r="L14" s="1">
        <f>IF(ISNUMBER(A14),YEAR(A14)*100+MONTH(A14),0)</f>
      </c>
    </row>
    <row r="15" spans="1:12" x14ac:dyDescent="0.25">
      <c r="A15" s="13"/>
      <c r="B15" s="6"/>
      <c r="C15" s="14"/>
      <c r="D15" s="6"/>
      <c r="E15" s="6"/>
      <c r="F15" s="15">
        <f>IF(I15=0,"",IF(K15&lt;0,"-","+")&amp;TEXT(ABS(K15),"[h]:mm"))</f>
      </c>
      <c r="G15" s="16">
        <f>IF(I15=0,"",IF(ABS(K15)*24&lt;=N(Gruen),"grün",IF(ABS(K15)*24&lt;=N(Gelb),"gelb","rot")))</f>
      </c>
      <c r="H15" s="17">
        <f>IF(COUNTA(A15:E15)=0,"",IF(NOT(ISNUMBER(A15)),"Datum fehlt; ",IF(YEAR(A15)&lt;&gt;Jahr,"Datum nicht in "&amp;Jahr&amp;"; ",""))&amp;IF(B15="","Art fehlt; ","")&amp;IF(NOT(ISNUMBER(C15)),"Stunden fehlen; ","")&amp;IF(AND(B15="Überstunden",E15=""),"wer angeordnet hat, fehlt; ",""))</f>
      </c>
      <c r="I15" s="1">
        <f>IF(AND(B15&lt;&gt;"",ISNUMBER(C15)),1,0)</f>
      </c>
      <c r="J15" s="1">
        <f>IF(I15=0,0,IF(B15="Überstunden",1,-1)*ROUND(C15*1440,0)/1440)</f>
      </c>
      <c r="K15" s="1">
        <f>ROUND((K14+J15)*1440,0)/1440</f>
      </c>
      <c r="L15" s="1">
        <f>IF(ISNUMBER(A15),YEAR(A15)*100+MONTH(A15),0)</f>
      </c>
    </row>
    <row r="16" spans="1:12" x14ac:dyDescent="0.25">
      <c r="A16" s="13"/>
      <c r="B16" s="6"/>
      <c r="C16" s="14"/>
      <c r="D16" s="6"/>
      <c r="E16" s="6"/>
      <c r="F16" s="15">
        <f>IF(I16=0,"",IF(K16&lt;0,"-","+")&amp;TEXT(ABS(K16),"[h]:mm"))</f>
      </c>
      <c r="G16" s="16">
        <f>IF(I16=0,"",IF(ABS(K16)*24&lt;=N(Gruen),"grün",IF(ABS(K16)*24&lt;=N(Gelb),"gelb","rot")))</f>
      </c>
      <c r="H16" s="17">
        <f>IF(COUNTA(A16:E16)=0,"",IF(NOT(ISNUMBER(A16)),"Datum fehlt; ",IF(YEAR(A16)&lt;&gt;Jahr,"Datum nicht in "&amp;Jahr&amp;"; ",""))&amp;IF(B16="","Art fehlt; ","")&amp;IF(NOT(ISNUMBER(C16)),"Stunden fehlen; ","")&amp;IF(AND(B16="Überstunden",E16=""),"wer angeordnet hat, fehlt; ",""))</f>
      </c>
      <c r="I16" s="1">
        <f>IF(AND(B16&lt;&gt;"",ISNUMBER(C16)),1,0)</f>
      </c>
      <c r="J16" s="1">
        <f>IF(I16=0,0,IF(B16="Überstunden",1,-1)*ROUND(C16*1440,0)/1440)</f>
      </c>
      <c r="K16" s="1">
        <f>ROUND((K15+J16)*1440,0)/1440</f>
      </c>
      <c r="L16" s="1">
        <f>IF(ISNUMBER(A16),YEAR(A16)*100+MONTH(A16),0)</f>
      </c>
    </row>
    <row r="17" spans="1:12" x14ac:dyDescent="0.25">
      <c r="A17" s="13"/>
      <c r="B17" s="6"/>
      <c r="C17" s="14"/>
      <c r="D17" s="6"/>
      <c r="E17" s="6"/>
      <c r="F17" s="15">
        <f>IF(I17=0,"",IF(K17&lt;0,"-","+")&amp;TEXT(ABS(K17),"[h]:mm"))</f>
      </c>
      <c r="G17" s="16">
        <f>IF(I17=0,"",IF(ABS(K17)*24&lt;=N(Gruen),"grün",IF(ABS(K17)*24&lt;=N(Gelb),"gelb","rot")))</f>
      </c>
      <c r="H17" s="17">
        <f>IF(COUNTA(A17:E17)=0,"",IF(NOT(ISNUMBER(A17)),"Datum fehlt; ",IF(YEAR(A17)&lt;&gt;Jahr,"Datum nicht in "&amp;Jahr&amp;"; ",""))&amp;IF(B17="","Art fehlt; ","")&amp;IF(NOT(ISNUMBER(C17)),"Stunden fehlen; ","")&amp;IF(AND(B17="Überstunden",E17=""),"wer angeordnet hat, fehlt; ",""))</f>
      </c>
      <c r="I17" s="1">
        <f>IF(AND(B17&lt;&gt;"",ISNUMBER(C17)),1,0)</f>
      </c>
      <c r="J17" s="1">
        <f>IF(I17=0,0,IF(B17="Überstunden",1,-1)*ROUND(C17*1440,0)/1440)</f>
      </c>
      <c r="K17" s="1">
        <f>ROUND((K16+J17)*1440,0)/1440</f>
      </c>
      <c r="L17" s="1">
        <f>IF(ISNUMBER(A17),YEAR(A17)*100+MONTH(A17),0)</f>
      </c>
    </row>
    <row r="18" spans="1:12" x14ac:dyDescent="0.25">
      <c r="A18" s="13"/>
      <c r="B18" s="6"/>
      <c r="C18" s="14"/>
      <c r="D18" s="6"/>
      <c r="E18" s="6"/>
      <c r="F18" s="15">
        <f>IF(I18=0,"",IF(K18&lt;0,"-","+")&amp;TEXT(ABS(K18),"[h]:mm"))</f>
      </c>
      <c r="G18" s="16">
        <f>IF(I18=0,"",IF(ABS(K18)*24&lt;=N(Gruen),"grün",IF(ABS(K18)*24&lt;=N(Gelb),"gelb","rot")))</f>
      </c>
      <c r="H18" s="17">
        <f>IF(COUNTA(A18:E18)=0,"",IF(NOT(ISNUMBER(A18)),"Datum fehlt; ",IF(YEAR(A18)&lt;&gt;Jahr,"Datum nicht in "&amp;Jahr&amp;"; ",""))&amp;IF(B18="","Art fehlt; ","")&amp;IF(NOT(ISNUMBER(C18)),"Stunden fehlen; ","")&amp;IF(AND(B18="Überstunden",E18=""),"wer angeordnet hat, fehlt; ",""))</f>
      </c>
      <c r="I18" s="1">
        <f>IF(AND(B18&lt;&gt;"",ISNUMBER(C18)),1,0)</f>
      </c>
      <c r="J18" s="1">
        <f>IF(I18=0,0,IF(B18="Überstunden",1,-1)*ROUND(C18*1440,0)/1440)</f>
      </c>
      <c r="K18" s="1">
        <f>ROUND((K17+J18)*1440,0)/1440</f>
      </c>
      <c r="L18" s="1">
        <f>IF(ISNUMBER(A18),YEAR(A18)*100+MONTH(A18),0)</f>
      </c>
    </row>
    <row r="19" spans="1:12" x14ac:dyDescent="0.25">
      <c r="A19" s="13"/>
      <c r="B19" s="6"/>
      <c r="C19" s="14"/>
      <c r="D19" s="6"/>
      <c r="E19" s="6"/>
      <c r="F19" s="15">
        <f>IF(I19=0,"",IF(K19&lt;0,"-","+")&amp;TEXT(ABS(K19),"[h]:mm"))</f>
      </c>
      <c r="G19" s="16">
        <f>IF(I19=0,"",IF(ABS(K19)*24&lt;=N(Gruen),"grün",IF(ABS(K19)*24&lt;=N(Gelb),"gelb","rot")))</f>
      </c>
      <c r="H19" s="17">
        <f>IF(COUNTA(A19:E19)=0,"",IF(NOT(ISNUMBER(A19)),"Datum fehlt; ",IF(YEAR(A19)&lt;&gt;Jahr,"Datum nicht in "&amp;Jahr&amp;"; ",""))&amp;IF(B19="","Art fehlt; ","")&amp;IF(NOT(ISNUMBER(C19)),"Stunden fehlen; ","")&amp;IF(AND(B19="Überstunden",E19=""),"wer angeordnet hat, fehlt; ",""))</f>
      </c>
      <c r="I19" s="1">
        <f>IF(AND(B19&lt;&gt;"",ISNUMBER(C19)),1,0)</f>
      </c>
      <c r="J19" s="1">
        <f>IF(I19=0,0,IF(B19="Überstunden",1,-1)*ROUND(C19*1440,0)/1440)</f>
      </c>
      <c r="K19" s="1">
        <f>ROUND((K18+J19)*1440,0)/1440</f>
      </c>
      <c r="L19" s="1">
        <f>IF(ISNUMBER(A19),YEAR(A19)*100+MONTH(A19),0)</f>
      </c>
    </row>
    <row r="20" spans="1:12" x14ac:dyDescent="0.25">
      <c r="A20" s="13"/>
      <c r="B20" s="6"/>
      <c r="C20" s="14"/>
      <c r="D20" s="6"/>
      <c r="E20" s="6"/>
      <c r="F20" s="15">
        <f>IF(I20=0,"",IF(K20&lt;0,"-","+")&amp;TEXT(ABS(K20),"[h]:mm"))</f>
      </c>
      <c r="G20" s="16">
        <f>IF(I20=0,"",IF(ABS(K20)*24&lt;=N(Gruen),"grün",IF(ABS(K20)*24&lt;=N(Gelb),"gelb","rot")))</f>
      </c>
      <c r="H20" s="17">
        <f>IF(COUNTA(A20:E20)=0,"",IF(NOT(ISNUMBER(A20)),"Datum fehlt; ",IF(YEAR(A20)&lt;&gt;Jahr,"Datum nicht in "&amp;Jahr&amp;"; ",""))&amp;IF(B20="","Art fehlt; ","")&amp;IF(NOT(ISNUMBER(C20)),"Stunden fehlen; ","")&amp;IF(AND(B20="Überstunden",E20=""),"wer angeordnet hat, fehlt; ",""))</f>
      </c>
      <c r="I20" s="1">
        <f>IF(AND(B20&lt;&gt;"",ISNUMBER(C20)),1,0)</f>
      </c>
      <c r="J20" s="1">
        <f>IF(I20=0,0,IF(B20="Überstunden",1,-1)*ROUND(C20*1440,0)/1440)</f>
      </c>
      <c r="K20" s="1">
        <f>ROUND((K19+J20)*1440,0)/1440</f>
      </c>
      <c r="L20" s="1">
        <f>IF(ISNUMBER(A20),YEAR(A20)*100+MONTH(A20),0)</f>
      </c>
    </row>
    <row r="21" spans="1:12" x14ac:dyDescent="0.25">
      <c r="A21" s="13"/>
      <c r="B21" s="6"/>
      <c r="C21" s="14"/>
      <c r="D21" s="6"/>
      <c r="E21" s="6"/>
      <c r="F21" s="15">
        <f>IF(I21=0,"",IF(K21&lt;0,"-","+")&amp;TEXT(ABS(K21),"[h]:mm"))</f>
      </c>
      <c r="G21" s="16">
        <f>IF(I21=0,"",IF(ABS(K21)*24&lt;=N(Gruen),"grün",IF(ABS(K21)*24&lt;=N(Gelb),"gelb","rot")))</f>
      </c>
      <c r="H21" s="17">
        <f>IF(COUNTA(A21:E21)=0,"",IF(NOT(ISNUMBER(A21)),"Datum fehlt; ",IF(YEAR(A21)&lt;&gt;Jahr,"Datum nicht in "&amp;Jahr&amp;"; ",""))&amp;IF(B21="","Art fehlt; ","")&amp;IF(NOT(ISNUMBER(C21)),"Stunden fehlen; ","")&amp;IF(AND(B21="Überstunden",E21=""),"wer angeordnet hat, fehlt; ",""))</f>
      </c>
      <c r="I21" s="1">
        <f>IF(AND(B21&lt;&gt;"",ISNUMBER(C21)),1,0)</f>
      </c>
      <c r="J21" s="1">
        <f>IF(I21=0,0,IF(B21="Überstunden",1,-1)*ROUND(C21*1440,0)/1440)</f>
      </c>
      <c r="K21" s="1">
        <f>ROUND((K20+J21)*1440,0)/1440</f>
      </c>
      <c r="L21" s="1">
        <f>IF(ISNUMBER(A21),YEAR(A21)*100+MONTH(A21),0)</f>
      </c>
    </row>
    <row r="22" spans="1:12" x14ac:dyDescent="0.25">
      <c r="A22" s="13"/>
      <c r="B22" s="6"/>
      <c r="C22" s="14"/>
      <c r="D22" s="6"/>
      <c r="E22" s="6"/>
      <c r="F22" s="15">
        <f>IF(I22=0,"",IF(K22&lt;0,"-","+")&amp;TEXT(ABS(K22),"[h]:mm"))</f>
      </c>
      <c r="G22" s="16">
        <f>IF(I22=0,"",IF(ABS(K22)*24&lt;=N(Gruen),"grün",IF(ABS(K22)*24&lt;=N(Gelb),"gelb","rot")))</f>
      </c>
      <c r="H22" s="17">
        <f>IF(COUNTA(A22:E22)=0,"",IF(NOT(ISNUMBER(A22)),"Datum fehlt; ",IF(YEAR(A22)&lt;&gt;Jahr,"Datum nicht in "&amp;Jahr&amp;"; ",""))&amp;IF(B22="","Art fehlt; ","")&amp;IF(NOT(ISNUMBER(C22)),"Stunden fehlen; ","")&amp;IF(AND(B22="Überstunden",E22=""),"wer angeordnet hat, fehlt; ",""))</f>
      </c>
      <c r="I22" s="1">
        <f>IF(AND(B22&lt;&gt;"",ISNUMBER(C22)),1,0)</f>
      </c>
      <c r="J22" s="1">
        <f>IF(I22=0,0,IF(B22="Überstunden",1,-1)*ROUND(C22*1440,0)/1440)</f>
      </c>
      <c r="K22" s="1">
        <f>ROUND((K21+J22)*1440,0)/1440</f>
      </c>
      <c r="L22" s="1">
        <f>IF(ISNUMBER(A22),YEAR(A22)*100+MONTH(A22),0)</f>
      </c>
    </row>
    <row r="23" spans="1:12" x14ac:dyDescent="0.25">
      <c r="A23" s="13"/>
      <c r="B23" s="6"/>
      <c r="C23" s="14"/>
      <c r="D23" s="6"/>
      <c r="E23" s="6"/>
      <c r="F23" s="15">
        <f>IF(I23=0,"",IF(K23&lt;0,"-","+")&amp;TEXT(ABS(K23),"[h]:mm"))</f>
      </c>
      <c r="G23" s="16">
        <f>IF(I23=0,"",IF(ABS(K23)*24&lt;=N(Gruen),"grün",IF(ABS(K23)*24&lt;=N(Gelb),"gelb","rot")))</f>
      </c>
      <c r="H23" s="17">
        <f>IF(COUNTA(A23:E23)=0,"",IF(NOT(ISNUMBER(A23)),"Datum fehlt; ",IF(YEAR(A23)&lt;&gt;Jahr,"Datum nicht in "&amp;Jahr&amp;"; ",""))&amp;IF(B23="","Art fehlt; ","")&amp;IF(NOT(ISNUMBER(C23)),"Stunden fehlen; ","")&amp;IF(AND(B23="Überstunden",E23=""),"wer angeordnet hat, fehlt; ",""))</f>
      </c>
      <c r="I23" s="1">
        <f>IF(AND(B23&lt;&gt;"",ISNUMBER(C23)),1,0)</f>
      </c>
      <c r="J23" s="1">
        <f>IF(I23=0,0,IF(B23="Überstunden",1,-1)*ROUND(C23*1440,0)/1440)</f>
      </c>
      <c r="K23" s="1">
        <f>ROUND((K22+J23)*1440,0)/1440</f>
      </c>
      <c r="L23" s="1">
        <f>IF(ISNUMBER(A23),YEAR(A23)*100+MONTH(A23),0)</f>
      </c>
    </row>
    <row r="24" spans="1:12" x14ac:dyDescent="0.25">
      <c r="A24" s="13"/>
      <c r="B24" s="6"/>
      <c r="C24" s="14"/>
      <c r="D24" s="6"/>
      <c r="E24" s="6"/>
      <c r="F24" s="15">
        <f>IF(I24=0,"",IF(K24&lt;0,"-","+")&amp;TEXT(ABS(K24),"[h]:mm"))</f>
      </c>
      <c r="G24" s="16">
        <f>IF(I24=0,"",IF(ABS(K24)*24&lt;=N(Gruen),"grün",IF(ABS(K24)*24&lt;=N(Gelb),"gelb","rot")))</f>
      </c>
      <c r="H24" s="17">
        <f>IF(COUNTA(A24:E24)=0,"",IF(NOT(ISNUMBER(A24)),"Datum fehlt; ",IF(YEAR(A24)&lt;&gt;Jahr,"Datum nicht in "&amp;Jahr&amp;"; ",""))&amp;IF(B24="","Art fehlt; ","")&amp;IF(NOT(ISNUMBER(C24)),"Stunden fehlen; ","")&amp;IF(AND(B24="Überstunden",E24=""),"wer angeordnet hat, fehlt; ",""))</f>
      </c>
      <c r="I24" s="1">
        <f>IF(AND(B24&lt;&gt;"",ISNUMBER(C24)),1,0)</f>
      </c>
      <c r="J24" s="1">
        <f>IF(I24=0,0,IF(B24="Überstunden",1,-1)*ROUND(C24*1440,0)/1440)</f>
      </c>
      <c r="K24" s="1">
        <f>ROUND((K23+J24)*1440,0)/1440</f>
      </c>
      <c r="L24" s="1">
        <f>IF(ISNUMBER(A24),YEAR(A24)*100+MONTH(A24),0)</f>
      </c>
    </row>
    <row r="25" spans="1:12" x14ac:dyDescent="0.25">
      <c r="A25" s="13"/>
      <c r="B25" s="6"/>
      <c r="C25" s="14"/>
      <c r="D25" s="6"/>
      <c r="E25" s="6"/>
      <c r="F25" s="15">
        <f>IF(I25=0,"",IF(K25&lt;0,"-","+")&amp;TEXT(ABS(K25),"[h]:mm"))</f>
      </c>
      <c r="G25" s="16">
        <f>IF(I25=0,"",IF(ABS(K25)*24&lt;=N(Gruen),"grün",IF(ABS(K25)*24&lt;=N(Gelb),"gelb","rot")))</f>
      </c>
      <c r="H25" s="17">
        <f>IF(COUNTA(A25:E25)=0,"",IF(NOT(ISNUMBER(A25)),"Datum fehlt; ",IF(YEAR(A25)&lt;&gt;Jahr,"Datum nicht in "&amp;Jahr&amp;"; ",""))&amp;IF(B25="","Art fehlt; ","")&amp;IF(NOT(ISNUMBER(C25)),"Stunden fehlen; ","")&amp;IF(AND(B25="Überstunden",E25=""),"wer angeordnet hat, fehlt; ",""))</f>
      </c>
      <c r="I25" s="1">
        <f>IF(AND(B25&lt;&gt;"",ISNUMBER(C25)),1,0)</f>
      </c>
      <c r="J25" s="1">
        <f>IF(I25=0,0,IF(B25="Überstunden",1,-1)*ROUND(C25*1440,0)/1440)</f>
      </c>
      <c r="K25" s="1">
        <f>ROUND((K24+J25)*1440,0)/1440</f>
      </c>
      <c r="L25" s="1">
        <f>IF(ISNUMBER(A25),YEAR(A25)*100+MONTH(A25),0)</f>
      </c>
    </row>
    <row r="26" spans="1:12" x14ac:dyDescent="0.25">
      <c r="A26" s="13"/>
      <c r="B26" s="6"/>
      <c r="C26" s="14"/>
      <c r="D26" s="6"/>
      <c r="E26" s="6"/>
      <c r="F26" s="15">
        <f>IF(I26=0,"",IF(K26&lt;0,"-","+")&amp;TEXT(ABS(K26),"[h]:mm"))</f>
      </c>
      <c r="G26" s="16">
        <f>IF(I26=0,"",IF(ABS(K26)*24&lt;=N(Gruen),"grün",IF(ABS(K26)*24&lt;=N(Gelb),"gelb","rot")))</f>
      </c>
      <c r="H26" s="17">
        <f>IF(COUNTA(A26:E26)=0,"",IF(NOT(ISNUMBER(A26)),"Datum fehlt; ",IF(YEAR(A26)&lt;&gt;Jahr,"Datum nicht in "&amp;Jahr&amp;"; ",""))&amp;IF(B26="","Art fehlt; ","")&amp;IF(NOT(ISNUMBER(C26)),"Stunden fehlen; ","")&amp;IF(AND(B26="Überstunden",E26=""),"wer angeordnet hat, fehlt; ",""))</f>
      </c>
      <c r="I26" s="1">
        <f>IF(AND(B26&lt;&gt;"",ISNUMBER(C26)),1,0)</f>
      </c>
      <c r="J26" s="1">
        <f>IF(I26=0,0,IF(B26="Überstunden",1,-1)*ROUND(C26*1440,0)/1440)</f>
      </c>
      <c r="K26" s="1">
        <f>ROUND((K25+J26)*1440,0)/1440</f>
      </c>
      <c r="L26" s="1">
        <f>IF(ISNUMBER(A26),YEAR(A26)*100+MONTH(A26),0)</f>
      </c>
    </row>
    <row r="27" spans="1:12" x14ac:dyDescent="0.25">
      <c r="A27" s="13"/>
      <c r="B27" s="6"/>
      <c r="C27" s="14"/>
      <c r="D27" s="6"/>
      <c r="E27" s="6"/>
      <c r="F27" s="15">
        <f>IF(I27=0,"",IF(K27&lt;0,"-","+")&amp;TEXT(ABS(K27),"[h]:mm"))</f>
      </c>
      <c r="G27" s="16">
        <f>IF(I27=0,"",IF(ABS(K27)*24&lt;=N(Gruen),"grün",IF(ABS(K27)*24&lt;=N(Gelb),"gelb","rot")))</f>
      </c>
      <c r="H27" s="17">
        <f>IF(COUNTA(A27:E27)=0,"",IF(NOT(ISNUMBER(A27)),"Datum fehlt; ",IF(YEAR(A27)&lt;&gt;Jahr,"Datum nicht in "&amp;Jahr&amp;"; ",""))&amp;IF(B27="","Art fehlt; ","")&amp;IF(NOT(ISNUMBER(C27)),"Stunden fehlen; ","")&amp;IF(AND(B27="Überstunden",E27=""),"wer angeordnet hat, fehlt; ",""))</f>
      </c>
      <c r="I27" s="1">
        <f>IF(AND(B27&lt;&gt;"",ISNUMBER(C27)),1,0)</f>
      </c>
      <c r="J27" s="1">
        <f>IF(I27=0,0,IF(B27="Überstunden",1,-1)*ROUND(C27*1440,0)/1440)</f>
      </c>
      <c r="K27" s="1">
        <f>ROUND((K26+J27)*1440,0)/1440</f>
      </c>
      <c r="L27" s="1">
        <f>IF(ISNUMBER(A27),YEAR(A27)*100+MONTH(A27),0)</f>
      </c>
    </row>
    <row r="28" spans="1:12" x14ac:dyDescent="0.25">
      <c r="A28" s="13"/>
      <c r="B28" s="6"/>
      <c r="C28" s="14"/>
      <c r="D28" s="6"/>
      <c r="E28" s="6"/>
      <c r="F28" s="15">
        <f>IF(I28=0,"",IF(K28&lt;0,"-","+")&amp;TEXT(ABS(K28),"[h]:mm"))</f>
      </c>
      <c r="G28" s="16">
        <f>IF(I28=0,"",IF(ABS(K28)*24&lt;=N(Gruen),"grün",IF(ABS(K28)*24&lt;=N(Gelb),"gelb","rot")))</f>
      </c>
      <c r="H28" s="17">
        <f>IF(COUNTA(A28:E28)=0,"",IF(NOT(ISNUMBER(A28)),"Datum fehlt; ",IF(YEAR(A28)&lt;&gt;Jahr,"Datum nicht in "&amp;Jahr&amp;"; ",""))&amp;IF(B28="","Art fehlt; ","")&amp;IF(NOT(ISNUMBER(C28)),"Stunden fehlen; ","")&amp;IF(AND(B28="Überstunden",E28=""),"wer angeordnet hat, fehlt; ",""))</f>
      </c>
      <c r="I28" s="1">
        <f>IF(AND(B28&lt;&gt;"",ISNUMBER(C28)),1,0)</f>
      </c>
      <c r="J28" s="1">
        <f>IF(I28=0,0,IF(B28="Überstunden",1,-1)*ROUND(C28*1440,0)/1440)</f>
      </c>
      <c r="K28" s="1">
        <f>ROUND((K27+J28)*1440,0)/1440</f>
      </c>
      <c r="L28" s="1">
        <f>IF(ISNUMBER(A28),YEAR(A28)*100+MONTH(A28),0)</f>
      </c>
    </row>
    <row r="29" spans="1:12" x14ac:dyDescent="0.25">
      <c r="A29" s="13"/>
      <c r="B29" s="6"/>
      <c r="C29" s="14"/>
      <c r="D29" s="6"/>
      <c r="E29" s="6"/>
      <c r="F29" s="15">
        <f>IF(I29=0,"",IF(K29&lt;0,"-","+")&amp;TEXT(ABS(K29),"[h]:mm"))</f>
      </c>
      <c r="G29" s="16">
        <f>IF(I29=0,"",IF(ABS(K29)*24&lt;=N(Gruen),"grün",IF(ABS(K29)*24&lt;=N(Gelb),"gelb","rot")))</f>
      </c>
      <c r="H29" s="17">
        <f>IF(COUNTA(A29:E29)=0,"",IF(NOT(ISNUMBER(A29)),"Datum fehlt; ",IF(YEAR(A29)&lt;&gt;Jahr,"Datum nicht in "&amp;Jahr&amp;"; ",""))&amp;IF(B29="","Art fehlt; ","")&amp;IF(NOT(ISNUMBER(C29)),"Stunden fehlen; ","")&amp;IF(AND(B29="Überstunden",E29=""),"wer angeordnet hat, fehlt; ",""))</f>
      </c>
      <c r="I29" s="1">
        <f>IF(AND(B29&lt;&gt;"",ISNUMBER(C29)),1,0)</f>
      </c>
      <c r="J29" s="1">
        <f>IF(I29=0,0,IF(B29="Überstunden",1,-1)*ROUND(C29*1440,0)/1440)</f>
      </c>
      <c r="K29" s="1">
        <f>ROUND((K28+J29)*1440,0)/1440</f>
      </c>
      <c r="L29" s="1">
        <f>IF(ISNUMBER(A29),YEAR(A29)*100+MONTH(A29),0)</f>
      </c>
    </row>
    <row r="30" spans="1:12" x14ac:dyDescent="0.25">
      <c r="A30" s="13"/>
      <c r="B30" s="6"/>
      <c r="C30" s="14"/>
      <c r="D30" s="6"/>
      <c r="E30" s="6"/>
      <c r="F30" s="15">
        <f>IF(I30=0,"",IF(K30&lt;0,"-","+")&amp;TEXT(ABS(K30),"[h]:mm"))</f>
      </c>
      <c r="G30" s="16">
        <f>IF(I30=0,"",IF(ABS(K30)*24&lt;=N(Gruen),"grün",IF(ABS(K30)*24&lt;=N(Gelb),"gelb","rot")))</f>
      </c>
      <c r="H30" s="17">
        <f>IF(COUNTA(A30:E30)=0,"",IF(NOT(ISNUMBER(A30)),"Datum fehlt; ",IF(YEAR(A30)&lt;&gt;Jahr,"Datum nicht in "&amp;Jahr&amp;"; ",""))&amp;IF(B30="","Art fehlt; ","")&amp;IF(NOT(ISNUMBER(C30)),"Stunden fehlen; ","")&amp;IF(AND(B30="Überstunden",E30=""),"wer angeordnet hat, fehlt; ",""))</f>
      </c>
      <c r="I30" s="1">
        <f>IF(AND(B30&lt;&gt;"",ISNUMBER(C30)),1,0)</f>
      </c>
      <c r="J30" s="1">
        <f>IF(I30=0,0,IF(B30="Überstunden",1,-1)*ROUND(C30*1440,0)/1440)</f>
      </c>
      <c r="K30" s="1">
        <f>ROUND((K29+J30)*1440,0)/1440</f>
      </c>
      <c r="L30" s="1">
        <f>IF(ISNUMBER(A30),YEAR(A30)*100+MONTH(A30),0)</f>
      </c>
    </row>
    <row r="31" spans="1:12" x14ac:dyDescent="0.25">
      <c r="A31" s="13"/>
      <c r="B31" s="6"/>
      <c r="C31" s="14"/>
      <c r="D31" s="6"/>
      <c r="E31" s="6"/>
      <c r="F31" s="15">
        <f>IF(I31=0,"",IF(K31&lt;0,"-","+")&amp;TEXT(ABS(K31),"[h]:mm"))</f>
      </c>
      <c r="G31" s="16">
        <f>IF(I31=0,"",IF(ABS(K31)*24&lt;=N(Gruen),"grün",IF(ABS(K31)*24&lt;=N(Gelb),"gelb","rot")))</f>
      </c>
      <c r="H31" s="17">
        <f>IF(COUNTA(A31:E31)=0,"",IF(NOT(ISNUMBER(A31)),"Datum fehlt; ",IF(YEAR(A31)&lt;&gt;Jahr,"Datum nicht in "&amp;Jahr&amp;"; ",""))&amp;IF(B31="","Art fehlt; ","")&amp;IF(NOT(ISNUMBER(C31)),"Stunden fehlen; ","")&amp;IF(AND(B31="Überstunden",E31=""),"wer angeordnet hat, fehlt; ",""))</f>
      </c>
      <c r="I31" s="1">
        <f>IF(AND(B31&lt;&gt;"",ISNUMBER(C31)),1,0)</f>
      </c>
      <c r="J31" s="1">
        <f>IF(I31=0,0,IF(B31="Überstunden",1,-1)*ROUND(C31*1440,0)/1440)</f>
      </c>
      <c r="K31" s="1">
        <f>ROUND((K30+J31)*1440,0)/1440</f>
      </c>
      <c r="L31" s="1">
        <f>IF(ISNUMBER(A31),YEAR(A31)*100+MONTH(A31),0)</f>
      </c>
    </row>
    <row r="32" spans="1:12" x14ac:dyDescent="0.25">
      <c r="A32" s="13"/>
      <c r="B32" s="6"/>
      <c r="C32" s="14"/>
      <c r="D32" s="6"/>
      <c r="E32" s="6"/>
      <c r="F32" s="15">
        <f>IF(I32=0,"",IF(K32&lt;0,"-","+")&amp;TEXT(ABS(K32),"[h]:mm"))</f>
      </c>
      <c r="G32" s="16">
        <f>IF(I32=0,"",IF(ABS(K32)*24&lt;=N(Gruen),"grün",IF(ABS(K32)*24&lt;=N(Gelb),"gelb","rot")))</f>
      </c>
      <c r="H32" s="17">
        <f>IF(COUNTA(A32:E32)=0,"",IF(NOT(ISNUMBER(A32)),"Datum fehlt; ",IF(YEAR(A32)&lt;&gt;Jahr,"Datum nicht in "&amp;Jahr&amp;"; ",""))&amp;IF(B32="","Art fehlt; ","")&amp;IF(NOT(ISNUMBER(C32)),"Stunden fehlen; ","")&amp;IF(AND(B32="Überstunden",E32=""),"wer angeordnet hat, fehlt; ",""))</f>
      </c>
      <c r="I32" s="1">
        <f>IF(AND(B32&lt;&gt;"",ISNUMBER(C32)),1,0)</f>
      </c>
      <c r="J32" s="1">
        <f>IF(I32=0,0,IF(B32="Überstunden",1,-1)*ROUND(C32*1440,0)/1440)</f>
      </c>
      <c r="K32" s="1">
        <f>ROUND((K31+J32)*1440,0)/1440</f>
      </c>
      <c r="L32" s="1">
        <f>IF(ISNUMBER(A32),YEAR(A32)*100+MONTH(A32),0)</f>
      </c>
    </row>
    <row r="33" spans="1:12" x14ac:dyDescent="0.25">
      <c r="A33" s="13"/>
      <c r="B33" s="6"/>
      <c r="C33" s="14"/>
      <c r="D33" s="6"/>
      <c r="E33" s="6"/>
      <c r="F33" s="15">
        <f>IF(I33=0,"",IF(K33&lt;0,"-","+")&amp;TEXT(ABS(K33),"[h]:mm"))</f>
      </c>
      <c r="G33" s="16">
        <f>IF(I33=0,"",IF(ABS(K33)*24&lt;=N(Gruen),"grün",IF(ABS(K33)*24&lt;=N(Gelb),"gelb","rot")))</f>
      </c>
      <c r="H33" s="17">
        <f>IF(COUNTA(A33:E33)=0,"",IF(NOT(ISNUMBER(A33)),"Datum fehlt; ",IF(YEAR(A33)&lt;&gt;Jahr,"Datum nicht in "&amp;Jahr&amp;"; ",""))&amp;IF(B33="","Art fehlt; ","")&amp;IF(NOT(ISNUMBER(C33)),"Stunden fehlen; ","")&amp;IF(AND(B33="Überstunden",E33=""),"wer angeordnet hat, fehlt; ",""))</f>
      </c>
      <c r="I33" s="1">
        <f>IF(AND(B33&lt;&gt;"",ISNUMBER(C33)),1,0)</f>
      </c>
      <c r="J33" s="1">
        <f>IF(I33=0,0,IF(B33="Überstunden",1,-1)*ROUND(C33*1440,0)/1440)</f>
      </c>
      <c r="K33" s="1">
        <f>ROUND((K32+J33)*1440,0)/1440</f>
      </c>
      <c r="L33" s="1">
        <f>IF(ISNUMBER(A33),YEAR(A33)*100+MONTH(A33),0)</f>
      </c>
    </row>
    <row r="34" spans="1:12" x14ac:dyDescent="0.25">
      <c r="A34" s="13"/>
      <c r="B34" s="6"/>
      <c r="C34" s="14"/>
      <c r="D34" s="6"/>
      <c r="E34" s="6"/>
      <c r="F34" s="15">
        <f>IF(I34=0,"",IF(K34&lt;0,"-","+")&amp;TEXT(ABS(K34),"[h]:mm"))</f>
      </c>
      <c r="G34" s="16">
        <f>IF(I34=0,"",IF(ABS(K34)*24&lt;=N(Gruen),"grün",IF(ABS(K34)*24&lt;=N(Gelb),"gelb","rot")))</f>
      </c>
      <c r="H34" s="17">
        <f>IF(COUNTA(A34:E34)=0,"",IF(NOT(ISNUMBER(A34)),"Datum fehlt; ",IF(YEAR(A34)&lt;&gt;Jahr,"Datum nicht in "&amp;Jahr&amp;"; ",""))&amp;IF(B34="","Art fehlt; ","")&amp;IF(NOT(ISNUMBER(C34)),"Stunden fehlen; ","")&amp;IF(AND(B34="Überstunden",E34=""),"wer angeordnet hat, fehlt; ",""))</f>
      </c>
      <c r="I34" s="1">
        <f>IF(AND(B34&lt;&gt;"",ISNUMBER(C34)),1,0)</f>
      </c>
      <c r="J34" s="1">
        <f>IF(I34=0,0,IF(B34="Überstunden",1,-1)*ROUND(C34*1440,0)/1440)</f>
      </c>
      <c r="K34" s="1">
        <f>ROUND((K33+J34)*1440,0)/1440</f>
      </c>
      <c r="L34" s="1">
        <f>IF(ISNUMBER(A34),YEAR(A34)*100+MONTH(A34),0)</f>
      </c>
    </row>
    <row r="35" spans="1:12" x14ac:dyDescent="0.25">
      <c r="A35" s="13"/>
      <c r="B35" s="6"/>
      <c r="C35" s="14"/>
      <c r="D35" s="6"/>
      <c r="E35" s="6"/>
      <c r="F35" s="15">
        <f>IF(I35=0,"",IF(K35&lt;0,"-","+")&amp;TEXT(ABS(K35),"[h]:mm"))</f>
      </c>
      <c r="G35" s="16">
        <f>IF(I35=0,"",IF(ABS(K35)*24&lt;=N(Gruen),"grün",IF(ABS(K35)*24&lt;=N(Gelb),"gelb","rot")))</f>
      </c>
      <c r="H35" s="17">
        <f>IF(COUNTA(A35:E35)=0,"",IF(NOT(ISNUMBER(A35)),"Datum fehlt; ",IF(YEAR(A35)&lt;&gt;Jahr,"Datum nicht in "&amp;Jahr&amp;"; ",""))&amp;IF(B35="","Art fehlt; ","")&amp;IF(NOT(ISNUMBER(C35)),"Stunden fehlen; ","")&amp;IF(AND(B35="Überstunden",E35=""),"wer angeordnet hat, fehlt; ",""))</f>
      </c>
      <c r="I35" s="1">
        <f>IF(AND(B35&lt;&gt;"",ISNUMBER(C35)),1,0)</f>
      </c>
      <c r="J35" s="1">
        <f>IF(I35=0,0,IF(B35="Überstunden",1,-1)*ROUND(C35*1440,0)/1440)</f>
      </c>
      <c r="K35" s="1">
        <f>ROUND((K34+J35)*1440,0)/1440</f>
      </c>
      <c r="L35" s="1">
        <f>IF(ISNUMBER(A35),YEAR(A35)*100+MONTH(A35),0)</f>
      </c>
    </row>
    <row r="36" spans="1:12" x14ac:dyDescent="0.25">
      <c r="A36" s="13"/>
      <c r="B36" s="6"/>
      <c r="C36" s="14"/>
      <c r="D36" s="6"/>
      <c r="E36" s="6"/>
      <c r="F36" s="15">
        <f>IF(I36=0,"",IF(K36&lt;0,"-","+")&amp;TEXT(ABS(K36),"[h]:mm"))</f>
      </c>
      <c r="G36" s="16">
        <f>IF(I36=0,"",IF(ABS(K36)*24&lt;=N(Gruen),"grün",IF(ABS(K36)*24&lt;=N(Gelb),"gelb","rot")))</f>
      </c>
      <c r="H36" s="17">
        <f>IF(COUNTA(A36:E36)=0,"",IF(NOT(ISNUMBER(A36)),"Datum fehlt; ",IF(YEAR(A36)&lt;&gt;Jahr,"Datum nicht in "&amp;Jahr&amp;"; ",""))&amp;IF(B36="","Art fehlt; ","")&amp;IF(NOT(ISNUMBER(C36)),"Stunden fehlen; ","")&amp;IF(AND(B36="Überstunden",E36=""),"wer angeordnet hat, fehlt; ",""))</f>
      </c>
      <c r="I36" s="1">
        <f>IF(AND(B36&lt;&gt;"",ISNUMBER(C36)),1,0)</f>
      </c>
      <c r="J36" s="1">
        <f>IF(I36=0,0,IF(B36="Überstunden",1,-1)*ROUND(C36*1440,0)/1440)</f>
      </c>
      <c r="K36" s="1">
        <f>ROUND((K35+J36)*1440,0)/1440</f>
      </c>
      <c r="L36" s="1">
        <f>IF(ISNUMBER(A36),YEAR(A36)*100+MONTH(A36),0)</f>
      </c>
    </row>
    <row r="37" spans="1:12" x14ac:dyDescent="0.25">
      <c r="A37" s="13"/>
      <c r="B37" s="6"/>
      <c r="C37" s="14"/>
      <c r="D37" s="6"/>
      <c r="E37" s="6"/>
      <c r="F37" s="15">
        <f>IF(I37=0,"",IF(K37&lt;0,"-","+")&amp;TEXT(ABS(K37),"[h]:mm"))</f>
      </c>
      <c r="G37" s="16">
        <f>IF(I37=0,"",IF(ABS(K37)*24&lt;=N(Gruen),"grün",IF(ABS(K37)*24&lt;=N(Gelb),"gelb","rot")))</f>
      </c>
      <c r="H37" s="17">
        <f>IF(COUNTA(A37:E37)=0,"",IF(NOT(ISNUMBER(A37)),"Datum fehlt; ",IF(YEAR(A37)&lt;&gt;Jahr,"Datum nicht in "&amp;Jahr&amp;"; ",""))&amp;IF(B37="","Art fehlt; ","")&amp;IF(NOT(ISNUMBER(C37)),"Stunden fehlen; ","")&amp;IF(AND(B37="Überstunden",E37=""),"wer angeordnet hat, fehlt; ",""))</f>
      </c>
      <c r="I37" s="1">
        <f>IF(AND(B37&lt;&gt;"",ISNUMBER(C37)),1,0)</f>
      </c>
      <c r="J37" s="1">
        <f>IF(I37=0,0,IF(B37="Überstunden",1,-1)*ROUND(C37*1440,0)/1440)</f>
      </c>
      <c r="K37" s="1">
        <f>ROUND((K36+J37)*1440,0)/1440</f>
      </c>
      <c r="L37" s="1">
        <f>IF(ISNUMBER(A37),YEAR(A37)*100+MONTH(A37),0)</f>
      </c>
    </row>
    <row r="38" spans="1:12" x14ac:dyDescent="0.25">
      <c r="A38" s="13"/>
      <c r="B38" s="6"/>
      <c r="C38" s="14"/>
      <c r="D38" s="6"/>
      <c r="E38" s="6"/>
      <c r="F38" s="15">
        <f>IF(I38=0,"",IF(K38&lt;0,"-","+")&amp;TEXT(ABS(K38),"[h]:mm"))</f>
      </c>
      <c r="G38" s="16">
        <f>IF(I38=0,"",IF(ABS(K38)*24&lt;=N(Gruen),"grün",IF(ABS(K38)*24&lt;=N(Gelb),"gelb","rot")))</f>
      </c>
      <c r="H38" s="17">
        <f>IF(COUNTA(A38:E38)=0,"",IF(NOT(ISNUMBER(A38)),"Datum fehlt; ",IF(YEAR(A38)&lt;&gt;Jahr,"Datum nicht in "&amp;Jahr&amp;"; ",""))&amp;IF(B38="","Art fehlt; ","")&amp;IF(NOT(ISNUMBER(C38)),"Stunden fehlen; ","")&amp;IF(AND(B38="Überstunden",E38=""),"wer angeordnet hat, fehlt; ",""))</f>
      </c>
      <c r="I38" s="1">
        <f>IF(AND(B38&lt;&gt;"",ISNUMBER(C38)),1,0)</f>
      </c>
      <c r="J38" s="1">
        <f>IF(I38=0,0,IF(B38="Überstunden",1,-1)*ROUND(C38*1440,0)/1440)</f>
      </c>
      <c r="K38" s="1">
        <f>ROUND((K37+J38)*1440,0)/1440</f>
      </c>
      <c r="L38" s="1">
        <f>IF(ISNUMBER(A38),YEAR(A38)*100+MONTH(A38),0)</f>
      </c>
    </row>
    <row r="39" spans="1:12" x14ac:dyDescent="0.25">
      <c r="A39" s="13"/>
      <c r="B39" s="6"/>
      <c r="C39" s="14"/>
      <c r="D39" s="6"/>
      <c r="E39" s="6"/>
      <c r="F39" s="15">
        <f>IF(I39=0,"",IF(K39&lt;0,"-","+")&amp;TEXT(ABS(K39),"[h]:mm"))</f>
      </c>
      <c r="G39" s="16">
        <f>IF(I39=0,"",IF(ABS(K39)*24&lt;=N(Gruen),"grün",IF(ABS(K39)*24&lt;=N(Gelb),"gelb","rot")))</f>
      </c>
      <c r="H39" s="17">
        <f>IF(COUNTA(A39:E39)=0,"",IF(NOT(ISNUMBER(A39)),"Datum fehlt; ",IF(YEAR(A39)&lt;&gt;Jahr,"Datum nicht in "&amp;Jahr&amp;"; ",""))&amp;IF(B39="","Art fehlt; ","")&amp;IF(NOT(ISNUMBER(C39)),"Stunden fehlen; ","")&amp;IF(AND(B39="Überstunden",E39=""),"wer angeordnet hat, fehlt; ",""))</f>
      </c>
      <c r="I39" s="1">
        <f>IF(AND(B39&lt;&gt;"",ISNUMBER(C39)),1,0)</f>
      </c>
      <c r="J39" s="1">
        <f>IF(I39=0,0,IF(B39="Überstunden",1,-1)*ROUND(C39*1440,0)/1440)</f>
      </c>
      <c r="K39" s="1">
        <f>ROUND((K38+J39)*1440,0)/1440</f>
      </c>
      <c r="L39" s="1">
        <f>IF(ISNUMBER(A39),YEAR(A39)*100+MONTH(A39),0)</f>
      </c>
    </row>
    <row r="40" spans="1:12" x14ac:dyDescent="0.25">
      <c r="A40" s="13"/>
      <c r="B40" s="6"/>
      <c r="C40" s="14"/>
      <c r="D40" s="6"/>
      <c r="E40" s="6"/>
      <c r="F40" s="15">
        <f>IF(I40=0,"",IF(K40&lt;0,"-","+")&amp;TEXT(ABS(K40),"[h]:mm"))</f>
      </c>
      <c r="G40" s="16">
        <f>IF(I40=0,"",IF(ABS(K40)*24&lt;=N(Gruen),"grün",IF(ABS(K40)*24&lt;=N(Gelb),"gelb","rot")))</f>
      </c>
      <c r="H40" s="17">
        <f>IF(COUNTA(A40:E40)=0,"",IF(NOT(ISNUMBER(A40)),"Datum fehlt; ",IF(YEAR(A40)&lt;&gt;Jahr,"Datum nicht in "&amp;Jahr&amp;"; ",""))&amp;IF(B40="","Art fehlt; ","")&amp;IF(NOT(ISNUMBER(C40)),"Stunden fehlen; ","")&amp;IF(AND(B40="Überstunden",E40=""),"wer angeordnet hat, fehlt; ",""))</f>
      </c>
      <c r="I40" s="1">
        <f>IF(AND(B40&lt;&gt;"",ISNUMBER(C40)),1,0)</f>
      </c>
      <c r="J40" s="1">
        <f>IF(I40=0,0,IF(B40="Überstunden",1,-1)*ROUND(C40*1440,0)/1440)</f>
      </c>
      <c r="K40" s="1">
        <f>ROUND((K39+J40)*1440,0)/1440</f>
      </c>
      <c r="L40" s="1">
        <f>IF(ISNUMBER(A40),YEAR(A40)*100+MONTH(A40),0)</f>
      </c>
    </row>
    <row r="41" spans="1:12" x14ac:dyDescent="0.25">
      <c r="A41" s="13"/>
      <c r="B41" s="6"/>
      <c r="C41" s="14"/>
      <c r="D41" s="6"/>
      <c r="E41" s="6"/>
      <c r="F41" s="15">
        <f>IF(I41=0,"",IF(K41&lt;0,"-","+")&amp;TEXT(ABS(K41),"[h]:mm"))</f>
      </c>
      <c r="G41" s="16">
        <f>IF(I41=0,"",IF(ABS(K41)*24&lt;=N(Gruen),"grün",IF(ABS(K41)*24&lt;=N(Gelb),"gelb","rot")))</f>
      </c>
      <c r="H41" s="17">
        <f>IF(COUNTA(A41:E41)=0,"",IF(NOT(ISNUMBER(A41)),"Datum fehlt; ",IF(YEAR(A41)&lt;&gt;Jahr,"Datum nicht in "&amp;Jahr&amp;"; ",""))&amp;IF(B41="","Art fehlt; ","")&amp;IF(NOT(ISNUMBER(C41)),"Stunden fehlen; ","")&amp;IF(AND(B41="Überstunden",E41=""),"wer angeordnet hat, fehlt; ",""))</f>
      </c>
      <c r="I41" s="1">
        <f>IF(AND(B41&lt;&gt;"",ISNUMBER(C41)),1,0)</f>
      </c>
      <c r="J41" s="1">
        <f>IF(I41=0,0,IF(B41="Überstunden",1,-1)*ROUND(C41*1440,0)/1440)</f>
      </c>
      <c r="K41" s="1">
        <f>ROUND((K40+J41)*1440,0)/1440</f>
      </c>
      <c r="L41" s="1">
        <f>IF(ISNUMBER(A41),YEAR(A41)*100+MONTH(A41),0)</f>
      </c>
    </row>
    <row r="42" spans="1:12" x14ac:dyDescent="0.25">
      <c r="A42" s="13"/>
      <c r="B42" s="6"/>
      <c r="C42" s="14"/>
      <c r="D42" s="6"/>
      <c r="E42" s="6"/>
      <c r="F42" s="15">
        <f>IF(I42=0,"",IF(K42&lt;0,"-","+")&amp;TEXT(ABS(K42),"[h]:mm"))</f>
      </c>
      <c r="G42" s="16">
        <f>IF(I42=0,"",IF(ABS(K42)*24&lt;=N(Gruen),"grün",IF(ABS(K42)*24&lt;=N(Gelb),"gelb","rot")))</f>
      </c>
      <c r="H42" s="17">
        <f>IF(COUNTA(A42:E42)=0,"",IF(NOT(ISNUMBER(A42)),"Datum fehlt; ",IF(YEAR(A42)&lt;&gt;Jahr,"Datum nicht in "&amp;Jahr&amp;"; ",""))&amp;IF(B42="","Art fehlt; ","")&amp;IF(NOT(ISNUMBER(C42)),"Stunden fehlen; ","")&amp;IF(AND(B42="Überstunden",E42=""),"wer angeordnet hat, fehlt; ",""))</f>
      </c>
      <c r="I42" s="1">
        <f>IF(AND(B42&lt;&gt;"",ISNUMBER(C42)),1,0)</f>
      </c>
      <c r="J42" s="1">
        <f>IF(I42=0,0,IF(B42="Überstunden",1,-1)*ROUND(C42*1440,0)/1440)</f>
      </c>
      <c r="K42" s="1">
        <f>ROUND((K41+J42)*1440,0)/1440</f>
      </c>
      <c r="L42" s="1">
        <f>IF(ISNUMBER(A42),YEAR(A42)*100+MONTH(A42),0)</f>
      </c>
    </row>
    <row r="43" spans="1:12" x14ac:dyDescent="0.25">
      <c r="A43" s="13"/>
      <c r="B43" s="6"/>
      <c r="C43" s="14"/>
      <c r="D43" s="6"/>
      <c r="E43" s="6"/>
      <c r="F43" s="15">
        <f>IF(I43=0,"",IF(K43&lt;0,"-","+")&amp;TEXT(ABS(K43),"[h]:mm"))</f>
      </c>
      <c r="G43" s="16">
        <f>IF(I43=0,"",IF(ABS(K43)*24&lt;=N(Gruen),"grün",IF(ABS(K43)*24&lt;=N(Gelb),"gelb","rot")))</f>
      </c>
      <c r="H43" s="17">
        <f>IF(COUNTA(A43:E43)=0,"",IF(NOT(ISNUMBER(A43)),"Datum fehlt; ",IF(YEAR(A43)&lt;&gt;Jahr,"Datum nicht in "&amp;Jahr&amp;"; ",""))&amp;IF(B43="","Art fehlt; ","")&amp;IF(NOT(ISNUMBER(C43)),"Stunden fehlen; ","")&amp;IF(AND(B43="Überstunden",E43=""),"wer angeordnet hat, fehlt; ",""))</f>
      </c>
      <c r="I43" s="1">
        <f>IF(AND(B43&lt;&gt;"",ISNUMBER(C43)),1,0)</f>
      </c>
      <c r="J43" s="1">
        <f>IF(I43=0,0,IF(B43="Überstunden",1,-1)*ROUND(C43*1440,0)/1440)</f>
      </c>
      <c r="K43" s="1">
        <f>ROUND((K42+J43)*1440,0)/1440</f>
      </c>
      <c r="L43" s="1">
        <f>IF(ISNUMBER(A43),YEAR(A43)*100+MONTH(A43),0)</f>
      </c>
    </row>
    <row r="44" spans="1:12" x14ac:dyDescent="0.25">
      <c r="A44" s="13"/>
      <c r="B44" s="6"/>
      <c r="C44" s="14"/>
      <c r="D44" s="6"/>
      <c r="E44" s="6"/>
      <c r="F44" s="15">
        <f>IF(I44=0,"",IF(K44&lt;0,"-","+")&amp;TEXT(ABS(K44),"[h]:mm"))</f>
      </c>
      <c r="G44" s="16">
        <f>IF(I44=0,"",IF(ABS(K44)*24&lt;=N(Gruen),"grün",IF(ABS(K44)*24&lt;=N(Gelb),"gelb","rot")))</f>
      </c>
      <c r="H44" s="17">
        <f>IF(COUNTA(A44:E44)=0,"",IF(NOT(ISNUMBER(A44)),"Datum fehlt; ",IF(YEAR(A44)&lt;&gt;Jahr,"Datum nicht in "&amp;Jahr&amp;"; ",""))&amp;IF(B44="","Art fehlt; ","")&amp;IF(NOT(ISNUMBER(C44)),"Stunden fehlen; ","")&amp;IF(AND(B44="Überstunden",E44=""),"wer angeordnet hat, fehlt; ",""))</f>
      </c>
      <c r="I44" s="1">
        <f>IF(AND(B44&lt;&gt;"",ISNUMBER(C44)),1,0)</f>
      </c>
      <c r="J44" s="1">
        <f>IF(I44=0,0,IF(B44="Überstunden",1,-1)*ROUND(C44*1440,0)/1440)</f>
      </c>
      <c r="K44" s="1">
        <f>ROUND((K43+J44)*1440,0)/1440</f>
      </c>
      <c r="L44" s="1">
        <f>IF(ISNUMBER(A44),YEAR(A44)*100+MONTH(A44),0)</f>
      </c>
    </row>
    <row r="45" spans="1:12" x14ac:dyDescent="0.25">
      <c r="A45" s="13"/>
      <c r="B45" s="6"/>
      <c r="C45" s="14"/>
      <c r="D45" s="6"/>
      <c r="E45" s="6"/>
      <c r="F45" s="15">
        <f>IF(I45=0,"",IF(K45&lt;0,"-","+")&amp;TEXT(ABS(K45),"[h]:mm"))</f>
      </c>
      <c r="G45" s="16">
        <f>IF(I45=0,"",IF(ABS(K45)*24&lt;=N(Gruen),"grün",IF(ABS(K45)*24&lt;=N(Gelb),"gelb","rot")))</f>
      </c>
      <c r="H45" s="17">
        <f>IF(COUNTA(A45:E45)=0,"",IF(NOT(ISNUMBER(A45)),"Datum fehlt; ",IF(YEAR(A45)&lt;&gt;Jahr,"Datum nicht in "&amp;Jahr&amp;"; ",""))&amp;IF(B45="","Art fehlt; ","")&amp;IF(NOT(ISNUMBER(C45)),"Stunden fehlen; ","")&amp;IF(AND(B45="Überstunden",E45=""),"wer angeordnet hat, fehlt; ",""))</f>
      </c>
      <c r="I45" s="1">
        <f>IF(AND(B45&lt;&gt;"",ISNUMBER(C45)),1,0)</f>
      </c>
      <c r="J45" s="1">
        <f>IF(I45=0,0,IF(B45="Überstunden",1,-1)*ROUND(C45*1440,0)/1440)</f>
      </c>
      <c r="K45" s="1">
        <f>ROUND((K44+J45)*1440,0)/1440</f>
      </c>
      <c r="L45" s="1">
        <f>IF(ISNUMBER(A45),YEAR(A45)*100+MONTH(A45),0)</f>
      </c>
    </row>
    <row r="46" spans="1:12" x14ac:dyDescent="0.25">
      <c r="A46" s="13"/>
      <c r="B46" s="6"/>
      <c r="C46" s="14"/>
      <c r="D46" s="6"/>
      <c r="E46" s="6"/>
      <c r="F46" s="15">
        <f>IF(I46=0,"",IF(K46&lt;0,"-","+")&amp;TEXT(ABS(K46),"[h]:mm"))</f>
      </c>
      <c r="G46" s="16">
        <f>IF(I46=0,"",IF(ABS(K46)*24&lt;=N(Gruen),"grün",IF(ABS(K46)*24&lt;=N(Gelb),"gelb","rot")))</f>
      </c>
      <c r="H46" s="17">
        <f>IF(COUNTA(A46:E46)=0,"",IF(NOT(ISNUMBER(A46)),"Datum fehlt; ",IF(YEAR(A46)&lt;&gt;Jahr,"Datum nicht in "&amp;Jahr&amp;"; ",""))&amp;IF(B46="","Art fehlt; ","")&amp;IF(NOT(ISNUMBER(C46)),"Stunden fehlen; ","")&amp;IF(AND(B46="Überstunden",E46=""),"wer angeordnet hat, fehlt; ",""))</f>
      </c>
      <c r="I46" s="1">
        <f>IF(AND(B46&lt;&gt;"",ISNUMBER(C46)),1,0)</f>
      </c>
      <c r="J46" s="1">
        <f>IF(I46=0,0,IF(B46="Überstunden",1,-1)*ROUND(C46*1440,0)/1440)</f>
      </c>
      <c r="K46" s="1">
        <f>ROUND((K45+J46)*1440,0)/1440</f>
      </c>
      <c r="L46" s="1">
        <f>IF(ISNUMBER(A46),YEAR(A46)*100+MONTH(A46),0)</f>
      </c>
    </row>
    <row r="47" spans="1:12" x14ac:dyDescent="0.25">
      <c r="A47" s="13"/>
      <c r="B47" s="6"/>
      <c r="C47" s="14"/>
      <c r="D47" s="6"/>
      <c r="E47" s="6"/>
      <c r="F47" s="15">
        <f>IF(I47=0,"",IF(K47&lt;0,"-","+")&amp;TEXT(ABS(K47),"[h]:mm"))</f>
      </c>
      <c r="G47" s="16">
        <f>IF(I47=0,"",IF(ABS(K47)*24&lt;=N(Gruen),"grün",IF(ABS(K47)*24&lt;=N(Gelb),"gelb","rot")))</f>
      </c>
      <c r="H47" s="17">
        <f>IF(COUNTA(A47:E47)=0,"",IF(NOT(ISNUMBER(A47)),"Datum fehlt; ",IF(YEAR(A47)&lt;&gt;Jahr,"Datum nicht in "&amp;Jahr&amp;"; ",""))&amp;IF(B47="","Art fehlt; ","")&amp;IF(NOT(ISNUMBER(C47)),"Stunden fehlen; ","")&amp;IF(AND(B47="Überstunden",E47=""),"wer angeordnet hat, fehlt; ",""))</f>
      </c>
      <c r="I47" s="1">
        <f>IF(AND(B47&lt;&gt;"",ISNUMBER(C47)),1,0)</f>
      </c>
      <c r="J47" s="1">
        <f>IF(I47=0,0,IF(B47="Überstunden",1,-1)*ROUND(C47*1440,0)/1440)</f>
      </c>
      <c r="K47" s="1">
        <f>ROUND((K46+J47)*1440,0)/1440</f>
      </c>
      <c r="L47" s="1">
        <f>IF(ISNUMBER(A47),YEAR(A47)*100+MONTH(A47),0)</f>
      </c>
    </row>
    <row r="48" spans="1:12" x14ac:dyDescent="0.25">
      <c r="A48" s="13"/>
      <c r="B48" s="6"/>
      <c r="C48" s="14"/>
      <c r="D48" s="6"/>
      <c r="E48" s="6"/>
      <c r="F48" s="15">
        <f>IF(I48=0,"",IF(K48&lt;0,"-","+")&amp;TEXT(ABS(K48),"[h]:mm"))</f>
      </c>
      <c r="G48" s="16">
        <f>IF(I48=0,"",IF(ABS(K48)*24&lt;=N(Gruen),"grün",IF(ABS(K48)*24&lt;=N(Gelb),"gelb","rot")))</f>
      </c>
      <c r="H48" s="17">
        <f>IF(COUNTA(A48:E48)=0,"",IF(NOT(ISNUMBER(A48)),"Datum fehlt; ",IF(YEAR(A48)&lt;&gt;Jahr,"Datum nicht in "&amp;Jahr&amp;"; ",""))&amp;IF(B48="","Art fehlt; ","")&amp;IF(NOT(ISNUMBER(C48)),"Stunden fehlen; ","")&amp;IF(AND(B48="Überstunden",E48=""),"wer angeordnet hat, fehlt; ",""))</f>
      </c>
      <c r="I48" s="1">
        <f>IF(AND(B48&lt;&gt;"",ISNUMBER(C48)),1,0)</f>
      </c>
      <c r="J48" s="1">
        <f>IF(I48=0,0,IF(B48="Überstunden",1,-1)*ROUND(C48*1440,0)/1440)</f>
      </c>
      <c r="K48" s="1">
        <f>ROUND((K47+J48)*1440,0)/1440</f>
      </c>
      <c r="L48" s="1">
        <f>IF(ISNUMBER(A48),YEAR(A48)*100+MONTH(A48),0)</f>
      </c>
    </row>
    <row r="49" spans="1:12" x14ac:dyDescent="0.25">
      <c r="A49" s="13"/>
      <c r="B49" s="6"/>
      <c r="C49" s="14"/>
      <c r="D49" s="6"/>
      <c r="E49" s="6"/>
      <c r="F49" s="15">
        <f>IF(I49=0,"",IF(K49&lt;0,"-","+")&amp;TEXT(ABS(K49),"[h]:mm"))</f>
      </c>
      <c r="G49" s="16">
        <f>IF(I49=0,"",IF(ABS(K49)*24&lt;=N(Gruen),"grün",IF(ABS(K49)*24&lt;=N(Gelb),"gelb","rot")))</f>
      </c>
      <c r="H49" s="17">
        <f>IF(COUNTA(A49:E49)=0,"",IF(NOT(ISNUMBER(A49)),"Datum fehlt; ",IF(YEAR(A49)&lt;&gt;Jahr,"Datum nicht in "&amp;Jahr&amp;"; ",""))&amp;IF(B49="","Art fehlt; ","")&amp;IF(NOT(ISNUMBER(C49)),"Stunden fehlen; ","")&amp;IF(AND(B49="Überstunden",E49=""),"wer angeordnet hat, fehlt; ",""))</f>
      </c>
      <c r="I49" s="1">
        <f>IF(AND(B49&lt;&gt;"",ISNUMBER(C49)),1,0)</f>
      </c>
      <c r="J49" s="1">
        <f>IF(I49=0,0,IF(B49="Überstunden",1,-1)*ROUND(C49*1440,0)/1440)</f>
      </c>
      <c r="K49" s="1">
        <f>ROUND((K48+J49)*1440,0)/1440</f>
      </c>
      <c r="L49" s="1">
        <f>IF(ISNUMBER(A49),YEAR(A49)*100+MONTH(A49),0)</f>
      </c>
    </row>
    <row r="50" spans="1:12" x14ac:dyDescent="0.25">
      <c r="A50" s="13"/>
      <c r="B50" s="6"/>
      <c r="C50" s="14"/>
      <c r="D50" s="6"/>
      <c r="E50" s="6"/>
      <c r="F50" s="15">
        <f>IF(I50=0,"",IF(K50&lt;0,"-","+")&amp;TEXT(ABS(K50),"[h]:mm"))</f>
      </c>
      <c r="G50" s="16">
        <f>IF(I50=0,"",IF(ABS(K50)*24&lt;=N(Gruen),"grün",IF(ABS(K50)*24&lt;=N(Gelb),"gelb","rot")))</f>
      </c>
      <c r="H50" s="17">
        <f>IF(COUNTA(A50:E50)=0,"",IF(NOT(ISNUMBER(A50)),"Datum fehlt; ",IF(YEAR(A50)&lt;&gt;Jahr,"Datum nicht in "&amp;Jahr&amp;"; ",""))&amp;IF(B50="","Art fehlt; ","")&amp;IF(NOT(ISNUMBER(C50)),"Stunden fehlen; ","")&amp;IF(AND(B50="Überstunden",E50=""),"wer angeordnet hat, fehlt; ",""))</f>
      </c>
      <c r="I50" s="1">
        <f>IF(AND(B50&lt;&gt;"",ISNUMBER(C50)),1,0)</f>
      </c>
      <c r="J50" s="1">
        <f>IF(I50=0,0,IF(B50="Überstunden",1,-1)*ROUND(C50*1440,0)/1440)</f>
      </c>
      <c r="K50" s="1">
        <f>ROUND((K49+J50)*1440,0)/1440</f>
      </c>
      <c r="L50" s="1">
        <f>IF(ISNUMBER(A50),YEAR(A50)*100+MONTH(A50),0)</f>
      </c>
    </row>
    <row r="51" spans="1:12" x14ac:dyDescent="0.25">
      <c r="A51" s="13"/>
      <c r="B51" s="6"/>
      <c r="C51" s="14"/>
      <c r="D51" s="6"/>
      <c r="E51" s="6"/>
      <c r="F51" s="15">
        <f>IF(I51=0,"",IF(K51&lt;0,"-","+")&amp;TEXT(ABS(K51),"[h]:mm"))</f>
      </c>
      <c r="G51" s="16">
        <f>IF(I51=0,"",IF(ABS(K51)*24&lt;=N(Gruen),"grün",IF(ABS(K51)*24&lt;=N(Gelb),"gelb","rot")))</f>
      </c>
      <c r="H51" s="17">
        <f>IF(COUNTA(A51:E51)=0,"",IF(NOT(ISNUMBER(A51)),"Datum fehlt; ",IF(YEAR(A51)&lt;&gt;Jahr,"Datum nicht in "&amp;Jahr&amp;"; ",""))&amp;IF(B51="","Art fehlt; ","")&amp;IF(NOT(ISNUMBER(C51)),"Stunden fehlen; ","")&amp;IF(AND(B51="Überstunden",E51=""),"wer angeordnet hat, fehlt; ",""))</f>
      </c>
      <c r="I51" s="1">
        <f>IF(AND(B51&lt;&gt;"",ISNUMBER(C51)),1,0)</f>
      </c>
      <c r="J51" s="1">
        <f>IF(I51=0,0,IF(B51="Überstunden",1,-1)*ROUND(C51*1440,0)/1440)</f>
      </c>
      <c r="K51" s="1">
        <f>ROUND((K50+J51)*1440,0)/1440</f>
      </c>
      <c r="L51" s="1">
        <f>IF(ISNUMBER(A51),YEAR(A51)*100+MONTH(A51),0)</f>
      </c>
    </row>
    <row r="52" spans="1:12" x14ac:dyDescent="0.25">
      <c r="A52" s="13"/>
      <c r="B52" s="6"/>
      <c r="C52" s="14"/>
      <c r="D52" s="6"/>
      <c r="E52" s="6"/>
      <c r="F52" s="15">
        <f>IF(I52=0,"",IF(K52&lt;0,"-","+")&amp;TEXT(ABS(K52),"[h]:mm"))</f>
      </c>
      <c r="G52" s="16">
        <f>IF(I52=0,"",IF(ABS(K52)*24&lt;=N(Gruen),"grün",IF(ABS(K52)*24&lt;=N(Gelb),"gelb","rot")))</f>
      </c>
      <c r="H52" s="17">
        <f>IF(COUNTA(A52:E52)=0,"",IF(NOT(ISNUMBER(A52)),"Datum fehlt; ",IF(YEAR(A52)&lt;&gt;Jahr,"Datum nicht in "&amp;Jahr&amp;"; ",""))&amp;IF(B52="","Art fehlt; ","")&amp;IF(NOT(ISNUMBER(C52)),"Stunden fehlen; ","")&amp;IF(AND(B52="Überstunden",E52=""),"wer angeordnet hat, fehlt; ",""))</f>
      </c>
      <c r="I52" s="1">
        <f>IF(AND(B52&lt;&gt;"",ISNUMBER(C52)),1,0)</f>
      </c>
      <c r="J52" s="1">
        <f>IF(I52=0,0,IF(B52="Überstunden",1,-1)*ROUND(C52*1440,0)/1440)</f>
      </c>
      <c r="K52" s="1">
        <f>ROUND((K51+J52)*1440,0)/1440</f>
      </c>
      <c r="L52" s="1">
        <f>IF(ISNUMBER(A52),YEAR(A52)*100+MONTH(A52),0)</f>
      </c>
    </row>
    <row r="53" spans="1:12" x14ac:dyDescent="0.25">
      <c r="A53" s="13"/>
      <c r="B53" s="6"/>
      <c r="C53" s="14"/>
      <c r="D53" s="6"/>
      <c r="E53" s="6"/>
      <c r="F53" s="15">
        <f>IF(I53=0,"",IF(K53&lt;0,"-","+")&amp;TEXT(ABS(K53),"[h]:mm"))</f>
      </c>
      <c r="G53" s="16">
        <f>IF(I53=0,"",IF(ABS(K53)*24&lt;=N(Gruen),"grün",IF(ABS(K53)*24&lt;=N(Gelb),"gelb","rot")))</f>
      </c>
      <c r="H53" s="17">
        <f>IF(COUNTA(A53:E53)=0,"",IF(NOT(ISNUMBER(A53)),"Datum fehlt; ",IF(YEAR(A53)&lt;&gt;Jahr,"Datum nicht in "&amp;Jahr&amp;"; ",""))&amp;IF(B53="","Art fehlt; ","")&amp;IF(NOT(ISNUMBER(C53)),"Stunden fehlen; ","")&amp;IF(AND(B53="Überstunden",E53=""),"wer angeordnet hat, fehlt; ",""))</f>
      </c>
      <c r="I53" s="1">
        <f>IF(AND(B53&lt;&gt;"",ISNUMBER(C53)),1,0)</f>
      </c>
      <c r="J53" s="1">
        <f>IF(I53=0,0,IF(B53="Überstunden",1,-1)*ROUND(C53*1440,0)/1440)</f>
      </c>
      <c r="K53" s="1">
        <f>ROUND((K52+J53)*1440,0)/1440</f>
      </c>
      <c r="L53" s="1">
        <f>IF(ISNUMBER(A53),YEAR(A53)*100+MONTH(A53),0)</f>
      </c>
    </row>
    <row r="54" spans="1:12" x14ac:dyDescent="0.25">
      <c r="A54" s="13"/>
      <c r="B54" s="6"/>
      <c r="C54" s="14"/>
      <c r="D54" s="6"/>
      <c r="E54" s="6"/>
      <c r="F54" s="15">
        <f>IF(I54=0,"",IF(K54&lt;0,"-","+")&amp;TEXT(ABS(K54),"[h]:mm"))</f>
      </c>
      <c r="G54" s="16">
        <f>IF(I54=0,"",IF(ABS(K54)*24&lt;=N(Gruen),"grün",IF(ABS(K54)*24&lt;=N(Gelb),"gelb","rot")))</f>
      </c>
      <c r="H54" s="17">
        <f>IF(COUNTA(A54:E54)=0,"",IF(NOT(ISNUMBER(A54)),"Datum fehlt; ",IF(YEAR(A54)&lt;&gt;Jahr,"Datum nicht in "&amp;Jahr&amp;"; ",""))&amp;IF(B54="","Art fehlt; ","")&amp;IF(NOT(ISNUMBER(C54)),"Stunden fehlen; ","")&amp;IF(AND(B54="Überstunden",E54=""),"wer angeordnet hat, fehlt; ",""))</f>
      </c>
      <c r="I54" s="1">
        <f>IF(AND(B54&lt;&gt;"",ISNUMBER(C54)),1,0)</f>
      </c>
      <c r="J54" s="1">
        <f>IF(I54=0,0,IF(B54="Überstunden",1,-1)*ROUND(C54*1440,0)/1440)</f>
      </c>
      <c r="K54" s="1">
        <f>ROUND((K53+J54)*1440,0)/1440</f>
      </c>
      <c r="L54" s="1">
        <f>IF(ISNUMBER(A54),YEAR(A54)*100+MONTH(A54),0)</f>
      </c>
    </row>
    <row r="55" spans="1:12" x14ac:dyDescent="0.25">
      <c r="A55" s="13"/>
      <c r="B55" s="6"/>
      <c r="C55" s="14"/>
      <c r="D55" s="6"/>
      <c r="E55" s="6"/>
      <c r="F55" s="15">
        <f>IF(I55=0,"",IF(K55&lt;0,"-","+")&amp;TEXT(ABS(K55),"[h]:mm"))</f>
      </c>
      <c r="G55" s="16">
        <f>IF(I55=0,"",IF(ABS(K55)*24&lt;=N(Gruen),"grün",IF(ABS(K55)*24&lt;=N(Gelb),"gelb","rot")))</f>
      </c>
      <c r="H55" s="17">
        <f>IF(COUNTA(A55:E55)=0,"",IF(NOT(ISNUMBER(A55)),"Datum fehlt; ",IF(YEAR(A55)&lt;&gt;Jahr,"Datum nicht in "&amp;Jahr&amp;"; ",""))&amp;IF(B55="","Art fehlt; ","")&amp;IF(NOT(ISNUMBER(C55)),"Stunden fehlen; ","")&amp;IF(AND(B55="Überstunden",E55=""),"wer angeordnet hat, fehlt; ",""))</f>
      </c>
      <c r="I55" s="1">
        <f>IF(AND(B55&lt;&gt;"",ISNUMBER(C55)),1,0)</f>
      </c>
      <c r="J55" s="1">
        <f>IF(I55=0,0,IF(B55="Überstunden",1,-1)*ROUND(C55*1440,0)/1440)</f>
      </c>
      <c r="K55" s="1">
        <f>ROUND((K54+J55)*1440,0)/1440</f>
      </c>
      <c r="L55" s="1">
        <f>IF(ISNUMBER(A55),YEAR(A55)*100+MONTH(A55),0)</f>
      </c>
    </row>
    <row r="56" spans="1:12" x14ac:dyDescent="0.25">
      <c r="A56" s="13"/>
      <c r="B56" s="6"/>
      <c r="C56" s="14"/>
      <c r="D56" s="6"/>
      <c r="E56" s="6"/>
      <c r="F56" s="15">
        <f>IF(I56=0,"",IF(K56&lt;0,"-","+")&amp;TEXT(ABS(K56),"[h]:mm"))</f>
      </c>
      <c r="G56" s="16">
        <f>IF(I56=0,"",IF(ABS(K56)*24&lt;=N(Gruen),"grün",IF(ABS(K56)*24&lt;=N(Gelb),"gelb","rot")))</f>
      </c>
      <c r="H56" s="17">
        <f>IF(COUNTA(A56:E56)=0,"",IF(NOT(ISNUMBER(A56)),"Datum fehlt; ",IF(YEAR(A56)&lt;&gt;Jahr,"Datum nicht in "&amp;Jahr&amp;"; ",""))&amp;IF(B56="","Art fehlt; ","")&amp;IF(NOT(ISNUMBER(C56)),"Stunden fehlen; ","")&amp;IF(AND(B56="Überstunden",E56=""),"wer angeordnet hat, fehlt; ",""))</f>
      </c>
      <c r="I56" s="1">
        <f>IF(AND(B56&lt;&gt;"",ISNUMBER(C56)),1,0)</f>
      </c>
      <c r="J56" s="1">
        <f>IF(I56=0,0,IF(B56="Überstunden",1,-1)*ROUND(C56*1440,0)/1440)</f>
      </c>
      <c r="K56" s="1">
        <f>ROUND((K55+J56)*1440,0)/1440</f>
      </c>
      <c r="L56" s="1">
        <f>IF(ISNUMBER(A56),YEAR(A56)*100+MONTH(A56),0)</f>
      </c>
    </row>
    <row r="57" spans="1:12" x14ac:dyDescent="0.25">
      <c r="A57" s="13"/>
      <c r="B57" s="6"/>
      <c r="C57" s="14"/>
      <c r="D57" s="6"/>
      <c r="E57" s="6"/>
      <c r="F57" s="15">
        <f>IF(I57=0,"",IF(K57&lt;0,"-","+")&amp;TEXT(ABS(K57),"[h]:mm"))</f>
      </c>
      <c r="G57" s="16">
        <f>IF(I57=0,"",IF(ABS(K57)*24&lt;=N(Gruen),"grün",IF(ABS(K57)*24&lt;=N(Gelb),"gelb","rot")))</f>
      </c>
      <c r="H57" s="17">
        <f>IF(COUNTA(A57:E57)=0,"",IF(NOT(ISNUMBER(A57)),"Datum fehlt; ",IF(YEAR(A57)&lt;&gt;Jahr,"Datum nicht in "&amp;Jahr&amp;"; ",""))&amp;IF(B57="","Art fehlt; ","")&amp;IF(NOT(ISNUMBER(C57)),"Stunden fehlen; ","")&amp;IF(AND(B57="Überstunden",E57=""),"wer angeordnet hat, fehlt; ",""))</f>
      </c>
      <c r="I57" s="1">
        <f>IF(AND(B57&lt;&gt;"",ISNUMBER(C57)),1,0)</f>
      </c>
      <c r="J57" s="1">
        <f>IF(I57=0,0,IF(B57="Überstunden",1,-1)*ROUND(C57*1440,0)/1440)</f>
      </c>
      <c r="K57" s="1">
        <f>ROUND((K56+J57)*1440,0)/1440</f>
      </c>
      <c r="L57" s="1">
        <f>IF(ISNUMBER(A57),YEAR(A57)*100+MONTH(A57),0)</f>
      </c>
    </row>
    <row r="58" spans="1:12" x14ac:dyDescent="0.25">
      <c r="A58" s="13"/>
      <c r="B58" s="6"/>
      <c r="C58" s="14"/>
      <c r="D58" s="6"/>
      <c r="E58" s="6"/>
      <c r="F58" s="15">
        <f>IF(I58=0,"",IF(K58&lt;0,"-","+")&amp;TEXT(ABS(K58),"[h]:mm"))</f>
      </c>
      <c r="G58" s="16">
        <f>IF(I58=0,"",IF(ABS(K58)*24&lt;=N(Gruen),"grün",IF(ABS(K58)*24&lt;=N(Gelb),"gelb","rot")))</f>
      </c>
      <c r="H58" s="17">
        <f>IF(COUNTA(A58:E58)=0,"",IF(NOT(ISNUMBER(A58)),"Datum fehlt; ",IF(YEAR(A58)&lt;&gt;Jahr,"Datum nicht in "&amp;Jahr&amp;"; ",""))&amp;IF(B58="","Art fehlt; ","")&amp;IF(NOT(ISNUMBER(C58)),"Stunden fehlen; ","")&amp;IF(AND(B58="Überstunden",E58=""),"wer angeordnet hat, fehlt; ",""))</f>
      </c>
      <c r="I58" s="1">
        <f>IF(AND(B58&lt;&gt;"",ISNUMBER(C58)),1,0)</f>
      </c>
      <c r="J58" s="1">
        <f>IF(I58=0,0,IF(B58="Überstunden",1,-1)*ROUND(C58*1440,0)/1440)</f>
      </c>
      <c r="K58" s="1">
        <f>ROUND((K57+J58)*1440,0)/1440</f>
      </c>
      <c r="L58" s="1">
        <f>IF(ISNUMBER(A58),YEAR(A58)*100+MONTH(A58),0)</f>
      </c>
    </row>
    <row r="59" spans="1:12" x14ac:dyDescent="0.25">
      <c r="A59" s="13"/>
      <c r="B59" s="6"/>
      <c r="C59" s="14"/>
      <c r="D59" s="6"/>
      <c r="E59" s="6"/>
      <c r="F59" s="15">
        <f>IF(I59=0,"",IF(K59&lt;0,"-","+")&amp;TEXT(ABS(K59),"[h]:mm"))</f>
      </c>
      <c r="G59" s="16">
        <f>IF(I59=0,"",IF(ABS(K59)*24&lt;=N(Gruen),"grün",IF(ABS(K59)*24&lt;=N(Gelb),"gelb","rot")))</f>
      </c>
      <c r="H59" s="17">
        <f>IF(COUNTA(A59:E59)=0,"",IF(NOT(ISNUMBER(A59)),"Datum fehlt; ",IF(YEAR(A59)&lt;&gt;Jahr,"Datum nicht in "&amp;Jahr&amp;"; ",""))&amp;IF(B59="","Art fehlt; ","")&amp;IF(NOT(ISNUMBER(C59)),"Stunden fehlen; ","")&amp;IF(AND(B59="Überstunden",E59=""),"wer angeordnet hat, fehlt; ",""))</f>
      </c>
      <c r="I59" s="1">
        <f>IF(AND(B59&lt;&gt;"",ISNUMBER(C59)),1,0)</f>
      </c>
      <c r="J59" s="1">
        <f>IF(I59=0,0,IF(B59="Überstunden",1,-1)*ROUND(C59*1440,0)/1440)</f>
      </c>
      <c r="K59" s="1">
        <f>ROUND((K58+J59)*1440,0)/1440</f>
      </c>
      <c r="L59" s="1">
        <f>IF(ISNUMBER(A59),YEAR(A59)*100+MONTH(A59),0)</f>
      </c>
    </row>
    <row r="60" spans="1:12" x14ac:dyDescent="0.25">
      <c r="A60" s="13"/>
      <c r="B60" s="6"/>
      <c r="C60" s="14"/>
      <c r="D60" s="6"/>
      <c r="E60" s="6"/>
      <c r="F60" s="15">
        <f>IF(I60=0,"",IF(K60&lt;0,"-","+")&amp;TEXT(ABS(K60),"[h]:mm"))</f>
      </c>
      <c r="G60" s="16">
        <f>IF(I60=0,"",IF(ABS(K60)*24&lt;=N(Gruen),"grün",IF(ABS(K60)*24&lt;=N(Gelb),"gelb","rot")))</f>
      </c>
      <c r="H60" s="17">
        <f>IF(COUNTA(A60:E60)=0,"",IF(NOT(ISNUMBER(A60)),"Datum fehlt; ",IF(YEAR(A60)&lt;&gt;Jahr,"Datum nicht in "&amp;Jahr&amp;"; ",""))&amp;IF(B60="","Art fehlt; ","")&amp;IF(NOT(ISNUMBER(C60)),"Stunden fehlen; ","")&amp;IF(AND(B60="Überstunden",E60=""),"wer angeordnet hat, fehlt; ",""))</f>
      </c>
      <c r="I60" s="1">
        <f>IF(AND(B60&lt;&gt;"",ISNUMBER(C60)),1,0)</f>
      </c>
      <c r="J60" s="1">
        <f>IF(I60=0,0,IF(B60="Überstunden",1,-1)*ROUND(C60*1440,0)/1440)</f>
      </c>
      <c r="K60" s="1">
        <f>ROUND((K59+J60)*1440,0)/1440</f>
      </c>
      <c r="L60" s="1">
        <f>IF(ISNUMBER(A60),YEAR(A60)*100+MONTH(A60),0)</f>
      </c>
    </row>
    <row r="61" spans="1:12" x14ac:dyDescent="0.25">
      <c r="A61" s="13"/>
      <c r="B61" s="6"/>
      <c r="C61" s="14"/>
      <c r="D61" s="6"/>
      <c r="E61" s="6"/>
      <c r="F61" s="15">
        <f>IF(I61=0,"",IF(K61&lt;0,"-","+")&amp;TEXT(ABS(K61),"[h]:mm"))</f>
      </c>
      <c r="G61" s="16">
        <f>IF(I61=0,"",IF(ABS(K61)*24&lt;=N(Gruen),"grün",IF(ABS(K61)*24&lt;=N(Gelb),"gelb","rot")))</f>
      </c>
      <c r="H61" s="17">
        <f>IF(COUNTA(A61:E61)=0,"",IF(NOT(ISNUMBER(A61)),"Datum fehlt; ",IF(YEAR(A61)&lt;&gt;Jahr,"Datum nicht in "&amp;Jahr&amp;"; ",""))&amp;IF(B61="","Art fehlt; ","")&amp;IF(NOT(ISNUMBER(C61)),"Stunden fehlen; ","")&amp;IF(AND(B61="Überstunden",E61=""),"wer angeordnet hat, fehlt; ",""))</f>
      </c>
      <c r="I61" s="1">
        <f>IF(AND(B61&lt;&gt;"",ISNUMBER(C61)),1,0)</f>
      </c>
      <c r="J61" s="1">
        <f>IF(I61=0,0,IF(B61="Überstunden",1,-1)*ROUND(C61*1440,0)/1440)</f>
      </c>
      <c r="K61" s="1">
        <f>ROUND((K60+J61)*1440,0)/1440</f>
      </c>
      <c r="L61" s="1">
        <f>IF(ISNUMBER(A61),YEAR(A61)*100+MONTH(A61),0)</f>
      </c>
    </row>
    <row r="62" spans="1:12" x14ac:dyDescent="0.25">
      <c r="A62" s="13"/>
      <c r="B62" s="6"/>
      <c r="C62" s="14"/>
      <c r="D62" s="6"/>
      <c r="E62" s="6"/>
      <c r="F62" s="15">
        <f>IF(I62=0,"",IF(K62&lt;0,"-","+")&amp;TEXT(ABS(K62),"[h]:mm"))</f>
      </c>
      <c r="G62" s="16">
        <f>IF(I62=0,"",IF(ABS(K62)*24&lt;=N(Gruen),"grün",IF(ABS(K62)*24&lt;=N(Gelb),"gelb","rot")))</f>
      </c>
      <c r="H62" s="17">
        <f>IF(COUNTA(A62:E62)=0,"",IF(NOT(ISNUMBER(A62)),"Datum fehlt; ",IF(YEAR(A62)&lt;&gt;Jahr,"Datum nicht in "&amp;Jahr&amp;"; ",""))&amp;IF(B62="","Art fehlt; ","")&amp;IF(NOT(ISNUMBER(C62)),"Stunden fehlen; ","")&amp;IF(AND(B62="Überstunden",E62=""),"wer angeordnet hat, fehlt; ",""))</f>
      </c>
      <c r="I62" s="1">
        <f>IF(AND(B62&lt;&gt;"",ISNUMBER(C62)),1,0)</f>
      </c>
      <c r="J62" s="1">
        <f>IF(I62=0,0,IF(B62="Überstunden",1,-1)*ROUND(C62*1440,0)/1440)</f>
      </c>
      <c r="K62" s="1">
        <f>ROUND((K61+J62)*1440,0)/1440</f>
      </c>
      <c r="L62" s="1">
        <f>IF(ISNUMBER(A62),YEAR(A62)*100+MONTH(A62),0)</f>
      </c>
    </row>
    <row r="63" spans="1:12" x14ac:dyDescent="0.25">
      <c r="A63" s="13"/>
      <c r="B63" s="6"/>
      <c r="C63" s="14"/>
      <c r="D63" s="6"/>
      <c r="E63" s="6"/>
      <c r="F63" s="15">
        <f>IF(I63=0,"",IF(K63&lt;0,"-","+")&amp;TEXT(ABS(K63),"[h]:mm"))</f>
      </c>
      <c r="G63" s="16">
        <f>IF(I63=0,"",IF(ABS(K63)*24&lt;=N(Gruen),"grün",IF(ABS(K63)*24&lt;=N(Gelb),"gelb","rot")))</f>
      </c>
      <c r="H63" s="17">
        <f>IF(COUNTA(A63:E63)=0,"",IF(NOT(ISNUMBER(A63)),"Datum fehlt; ",IF(YEAR(A63)&lt;&gt;Jahr,"Datum nicht in "&amp;Jahr&amp;"; ",""))&amp;IF(B63="","Art fehlt; ","")&amp;IF(NOT(ISNUMBER(C63)),"Stunden fehlen; ","")&amp;IF(AND(B63="Überstunden",E63=""),"wer angeordnet hat, fehlt; ",""))</f>
      </c>
      <c r="I63" s="1">
        <f>IF(AND(B63&lt;&gt;"",ISNUMBER(C63)),1,0)</f>
      </c>
      <c r="J63" s="1">
        <f>IF(I63=0,0,IF(B63="Überstunden",1,-1)*ROUND(C63*1440,0)/1440)</f>
      </c>
      <c r="K63" s="1">
        <f>ROUND((K62+J63)*1440,0)/1440</f>
      </c>
      <c r="L63" s="1">
        <f>IF(ISNUMBER(A63),YEAR(A63)*100+MONTH(A63),0)</f>
      </c>
    </row>
    <row r="64" spans="1:12" x14ac:dyDescent="0.25">
      <c r="A64" s="13"/>
      <c r="B64" s="6"/>
      <c r="C64" s="14"/>
      <c r="D64" s="6"/>
      <c r="E64" s="6"/>
      <c r="F64" s="15">
        <f>IF(I64=0,"",IF(K64&lt;0,"-","+")&amp;TEXT(ABS(K64),"[h]:mm"))</f>
      </c>
      <c r="G64" s="16">
        <f>IF(I64=0,"",IF(ABS(K64)*24&lt;=N(Gruen),"grün",IF(ABS(K64)*24&lt;=N(Gelb),"gelb","rot")))</f>
      </c>
      <c r="H64" s="17">
        <f>IF(COUNTA(A64:E64)=0,"",IF(NOT(ISNUMBER(A64)),"Datum fehlt; ",IF(YEAR(A64)&lt;&gt;Jahr,"Datum nicht in "&amp;Jahr&amp;"; ",""))&amp;IF(B64="","Art fehlt; ","")&amp;IF(NOT(ISNUMBER(C64)),"Stunden fehlen; ","")&amp;IF(AND(B64="Überstunden",E64=""),"wer angeordnet hat, fehlt; ",""))</f>
      </c>
      <c r="I64" s="1">
        <f>IF(AND(B64&lt;&gt;"",ISNUMBER(C64)),1,0)</f>
      </c>
      <c r="J64" s="1">
        <f>IF(I64=0,0,IF(B64="Überstunden",1,-1)*ROUND(C64*1440,0)/1440)</f>
      </c>
      <c r="K64" s="1">
        <f>ROUND((K63+J64)*1440,0)/1440</f>
      </c>
      <c r="L64" s="1">
        <f>IF(ISNUMBER(A64),YEAR(A64)*100+MONTH(A64),0)</f>
      </c>
    </row>
    <row r="65" spans="1:12" x14ac:dyDescent="0.25">
      <c r="A65" s="13"/>
      <c r="B65" s="6"/>
      <c r="C65" s="14"/>
      <c r="D65" s="6"/>
      <c r="E65" s="6"/>
      <c r="F65" s="15">
        <f>IF(I65=0,"",IF(K65&lt;0,"-","+")&amp;TEXT(ABS(K65),"[h]:mm"))</f>
      </c>
      <c r="G65" s="16">
        <f>IF(I65=0,"",IF(ABS(K65)*24&lt;=N(Gruen),"grün",IF(ABS(K65)*24&lt;=N(Gelb),"gelb","rot")))</f>
      </c>
      <c r="H65" s="17">
        <f>IF(COUNTA(A65:E65)=0,"",IF(NOT(ISNUMBER(A65)),"Datum fehlt; ",IF(YEAR(A65)&lt;&gt;Jahr,"Datum nicht in "&amp;Jahr&amp;"; ",""))&amp;IF(B65="","Art fehlt; ","")&amp;IF(NOT(ISNUMBER(C65)),"Stunden fehlen; ","")&amp;IF(AND(B65="Überstunden",E65=""),"wer angeordnet hat, fehlt; ",""))</f>
      </c>
      <c r="I65" s="1">
        <f>IF(AND(B65&lt;&gt;"",ISNUMBER(C65)),1,0)</f>
      </c>
      <c r="J65" s="1">
        <f>IF(I65=0,0,IF(B65="Überstunden",1,-1)*ROUND(C65*1440,0)/1440)</f>
      </c>
      <c r="K65" s="1">
        <f>ROUND((K64+J65)*1440,0)/1440</f>
      </c>
      <c r="L65" s="1">
        <f>IF(ISNUMBER(A65),YEAR(A65)*100+MONTH(A65),0)</f>
      </c>
    </row>
    <row r="66" spans="1:12" x14ac:dyDescent="0.25">
      <c r="A66" s="13"/>
      <c r="B66" s="6"/>
      <c r="C66" s="14"/>
      <c r="D66" s="6"/>
      <c r="E66" s="6"/>
      <c r="F66" s="15">
        <f>IF(I66=0,"",IF(K66&lt;0,"-","+")&amp;TEXT(ABS(K66),"[h]:mm"))</f>
      </c>
      <c r="G66" s="16">
        <f>IF(I66=0,"",IF(ABS(K66)*24&lt;=N(Gruen),"grün",IF(ABS(K66)*24&lt;=N(Gelb),"gelb","rot")))</f>
      </c>
      <c r="H66" s="17">
        <f>IF(COUNTA(A66:E66)=0,"",IF(NOT(ISNUMBER(A66)),"Datum fehlt; ",IF(YEAR(A66)&lt;&gt;Jahr,"Datum nicht in "&amp;Jahr&amp;"; ",""))&amp;IF(B66="","Art fehlt; ","")&amp;IF(NOT(ISNUMBER(C66)),"Stunden fehlen; ","")&amp;IF(AND(B66="Überstunden",E66=""),"wer angeordnet hat, fehlt; ",""))</f>
      </c>
      <c r="I66" s="1">
        <f>IF(AND(B66&lt;&gt;"",ISNUMBER(C66)),1,0)</f>
      </c>
      <c r="J66" s="1">
        <f>IF(I66=0,0,IF(B66="Überstunden",1,-1)*ROUND(C66*1440,0)/1440)</f>
      </c>
      <c r="K66" s="1">
        <f>ROUND((K65+J66)*1440,0)/1440</f>
      </c>
      <c r="L66" s="1">
        <f>IF(ISNUMBER(A66),YEAR(A66)*100+MONTH(A66),0)</f>
      </c>
    </row>
    <row r="67" spans="1:12" x14ac:dyDescent="0.25">
      <c r="A67" s="13"/>
      <c r="B67" s="6"/>
      <c r="C67" s="14"/>
      <c r="D67" s="6"/>
      <c r="E67" s="6"/>
      <c r="F67" s="15">
        <f>IF(I67=0,"",IF(K67&lt;0,"-","+")&amp;TEXT(ABS(K67),"[h]:mm"))</f>
      </c>
      <c r="G67" s="16">
        <f>IF(I67=0,"",IF(ABS(K67)*24&lt;=N(Gruen),"grün",IF(ABS(K67)*24&lt;=N(Gelb),"gelb","rot")))</f>
      </c>
      <c r="H67" s="17">
        <f>IF(COUNTA(A67:E67)=0,"",IF(NOT(ISNUMBER(A67)),"Datum fehlt; ",IF(YEAR(A67)&lt;&gt;Jahr,"Datum nicht in "&amp;Jahr&amp;"; ",""))&amp;IF(B67="","Art fehlt; ","")&amp;IF(NOT(ISNUMBER(C67)),"Stunden fehlen; ","")&amp;IF(AND(B67="Überstunden",E67=""),"wer angeordnet hat, fehlt; ",""))</f>
      </c>
      <c r="I67" s="1">
        <f>IF(AND(B67&lt;&gt;"",ISNUMBER(C67)),1,0)</f>
      </c>
      <c r="J67" s="1">
        <f>IF(I67=0,0,IF(B67="Überstunden",1,-1)*ROUND(C67*1440,0)/1440)</f>
      </c>
      <c r="K67" s="1">
        <f>ROUND((K66+J67)*1440,0)/1440</f>
      </c>
      <c r="L67" s="1">
        <f>IF(ISNUMBER(A67),YEAR(A67)*100+MONTH(A67),0)</f>
      </c>
    </row>
    <row r="68" spans="1:12" x14ac:dyDescent="0.25">
      <c r="A68" s="13"/>
      <c r="B68" s="6"/>
      <c r="C68" s="14"/>
      <c r="D68" s="6"/>
      <c r="E68" s="6"/>
      <c r="F68" s="15">
        <f>IF(I68=0,"",IF(K68&lt;0,"-","+")&amp;TEXT(ABS(K68),"[h]:mm"))</f>
      </c>
      <c r="G68" s="16">
        <f>IF(I68=0,"",IF(ABS(K68)*24&lt;=N(Gruen),"grün",IF(ABS(K68)*24&lt;=N(Gelb),"gelb","rot")))</f>
      </c>
      <c r="H68" s="17">
        <f>IF(COUNTA(A68:E68)=0,"",IF(NOT(ISNUMBER(A68)),"Datum fehlt; ",IF(YEAR(A68)&lt;&gt;Jahr,"Datum nicht in "&amp;Jahr&amp;"; ",""))&amp;IF(B68="","Art fehlt; ","")&amp;IF(NOT(ISNUMBER(C68)),"Stunden fehlen; ","")&amp;IF(AND(B68="Überstunden",E68=""),"wer angeordnet hat, fehlt; ",""))</f>
      </c>
      <c r="I68" s="1">
        <f>IF(AND(B68&lt;&gt;"",ISNUMBER(C68)),1,0)</f>
      </c>
      <c r="J68" s="1">
        <f>IF(I68=0,0,IF(B68="Überstunden",1,-1)*ROUND(C68*1440,0)/1440)</f>
      </c>
      <c r="K68" s="1">
        <f>ROUND((K67+J68)*1440,0)/1440</f>
      </c>
      <c r="L68" s="1">
        <f>IF(ISNUMBER(A68),YEAR(A68)*100+MONTH(A68),0)</f>
      </c>
    </row>
    <row r="69" spans="1:12" x14ac:dyDescent="0.25">
      <c r="A69" s="13"/>
      <c r="B69" s="6"/>
      <c r="C69" s="14"/>
      <c r="D69" s="6"/>
      <c r="E69" s="6"/>
      <c r="F69" s="15">
        <f>IF(I69=0,"",IF(K69&lt;0,"-","+")&amp;TEXT(ABS(K69),"[h]:mm"))</f>
      </c>
      <c r="G69" s="16">
        <f>IF(I69=0,"",IF(ABS(K69)*24&lt;=N(Gruen),"grün",IF(ABS(K69)*24&lt;=N(Gelb),"gelb","rot")))</f>
      </c>
      <c r="H69" s="17">
        <f>IF(COUNTA(A69:E69)=0,"",IF(NOT(ISNUMBER(A69)),"Datum fehlt; ",IF(YEAR(A69)&lt;&gt;Jahr,"Datum nicht in "&amp;Jahr&amp;"; ",""))&amp;IF(B69="","Art fehlt; ","")&amp;IF(NOT(ISNUMBER(C69)),"Stunden fehlen; ","")&amp;IF(AND(B69="Überstunden",E69=""),"wer angeordnet hat, fehlt; ",""))</f>
      </c>
      <c r="I69" s="1">
        <f>IF(AND(B69&lt;&gt;"",ISNUMBER(C69)),1,0)</f>
      </c>
      <c r="J69" s="1">
        <f>IF(I69=0,0,IF(B69="Überstunden",1,-1)*ROUND(C69*1440,0)/1440)</f>
      </c>
      <c r="K69" s="1">
        <f>ROUND((K68+J69)*1440,0)/1440</f>
      </c>
      <c r="L69" s="1">
        <f>IF(ISNUMBER(A69),YEAR(A69)*100+MONTH(A69),0)</f>
      </c>
    </row>
    <row r="70" spans="1:12" x14ac:dyDescent="0.25">
      <c r="A70" s="13"/>
      <c r="B70" s="6"/>
      <c r="C70" s="14"/>
      <c r="D70" s="6"/>
      <c r="E70" s="6"/>
      <c r="F70" s="15">
        <f>IF(I70=0,"",IF(K70&lt;0,"-","+")&amp;TEXT(ABS(K70),"[h]:mm"))</f>
      </c>
      <c r="G70" s="16">
        <f>IF(I70=0,"",IF(ABS(K70)*24&lt;=N(Gruen),"grün",IF(ABS(K70)*24&lt;=N(Gelb),"gelb","rot")))</f>
      </c>
      <c r="H70" s="17">
        <f>IF(COUNTA(A70:E70)=0,"",IF(NOT(ISNUMBER(A70)),"Datum fehlt; ",IF(YEAR(A70)&lt;&gt;Jahr,"Datum nicht in "&amp;Jahr&amp;"; ",""))&amp;IF(B70="","Art fehlt; ","")&amp;IF(NOT(ISNUMBER(C70)),"Stunden fehlen; ","")&amp;IF(AND(B70="Überstunden",E70=""),"wer angeordnet hat, fehlt; ",""))</f>
      </c>
      <c r="I70" s="1">
        <f>IF(AND(B70&lt;&gt;"",ISNUMBER(C70)),1,0)</f>
      </c>
      <c r="J70" s="1">
        <f>IF(I70=0,0,IF(B70="Überstunden",1,-1)*ROUND(C70*1440,0)/1440)</f>
      </c>
      <c r="K70" s="1">
        <f>ROUND((K69+J70)*1440,0)/1440</f>
      </c>
      <c r="L70" s="1">
        <f>IF(ISNUMBER(A70),YEAR(A70)*100+MONTH(A70),0)</f>
      </c>
    </row>
    <row r="71" spans="1:12" x14ac:dyDescent="0.25">
      <c r="A71" s="13"/>
      <c r="B71" s="6"/>
      <c r="C71" s="14"/>
      <c r="D71" s="6"/>
      <c r="E71" s="6"/>
      <c r="F71" s="15">
        <f>IF(I71=0,"",IF(K71&lt;0,"-","+")&amp;TEXT(ABS(K71),"[h]:mm"))</f>
      </c>
      <c r="G71" s="16">
        <f>IF(I71=0,"",IF(ABS(K71)*24&lt;=N(Gruen),"grün",IF(ABS(K71)*24&lt;=N(Gelb),"gelb","rot")))</f>
      </c>
      <c r="H71" s="17">
        <f>IF(COUNTA(A71:E71)=0,"",IF(NOT(ISNUMBER(A71)),"Datum fehlt; ",IF(YEAR(A71)&lt;&gt;Jahr,"Datum nicht in "&amp;Jahr&amp;"; ",""))&amp;IF(B71="","Art fehlt; ","")&amp;IF(NOT(ISNUMBER(C71)),"Stunden fehlen; ","")&amp;IF(AND(B71="Überstunden",E71=""),"wer angeordnet hat, fehlt; ",""))</f>
      </c>
      <c r="I71" s="1">
        <f>IF(AND(B71&lt;&gt;"",ISNUMBER(C71)),1,0)</f>
      </c>
      <c r="J71" s="1">
        <f>IF(I71=0,0,IF(B71="Überstunden",1,-1)*ROUND(C71*1440,0)/1440)</f>
      </c>
      <c r="K71" s="1">
        <f>ROUND((K70+J71)*1440,0)/1440</f>
      </c>
      <c r="L71" s="1">
        <f>IF(ISNUMBER(A71),YEAR(A71)*100+MONTH(A71),0)</f>
      </c>
    </row>
    <row r="72" spans="1:12" x14ac:dyDescent="0.25">
      <c r="A72" s="13"/>
      <c r="B72" s="6"/>
      <c r="C72" s="14"/>
      <c r="D72" s="6"/>
      <c r="E72" s="6"/>
      <c r="F72" s="15">
        <f>IF(I72=0,"",IF(K72&lt;0,"-","+")&amp;TEXT(ABS(K72),"[h]:mm"))</f>
      </c>
      <c r="G72" s="16">
        <f>IF(I72=0,"",IF(ABS(K72)*24&lt;=N(Gruen),"grün",IF(ABS(K72)*24&lt;=N(Gelb),"gelb","rot")))</f>
      </c>
      <c r="H72" s="17">
        <f>IF(COUNTA(A72:E72)=0,"",IF(NOT(ISNUMBER(A72)),"Datum fehlt; ",IF(YEAR(A72)&lt;&gt;Jahr,"Datum nicht in "&amp;Jahr&amp;"; ",""))&amp;IF(B72="","Art fehlt; ","")&amp;IF(NOT(ISNUMBER(C72)),"Stunden fehlen; ","")&amp;IF(AND(B72="Überstunden",E72=""),"wer angeordnet hat, fehlt; ",""))</f>
      </c>
      <c r="I72" s="1">
        <f>IF(AND(B72&lt;&gt;"",ISNUMBER(C72)),1,0)</f>
      </c>
      <c r="J72" s="1">
        <f>IF(I72=0,0,IF(B72="Überstunden",1,-1)*ROUND(C72*1440,0)/1440)</f>
      </c>
      <c r="K72" s="1">
        <f>ROUND((K71+J72)*1440,0)/1440</f>
      </c>
      <c r="L72" s="1">
        <f>IF(ISNUMBER(A72),YEAR(A72)*100+MONTH(A72),0)</f>
      </c>
    </row>
    <row r="73" spans="1:12" x14ac:dyDescent="0.25">
      <c r="A73" s="13"/>
      <c r="B73" s="6"/>
      <c r="C73" s="14"/>
      <c r="D73" s="6"/>
      <c r="E73" s="6"/>
      <c r="F73" s="15">
        <f>IF(I73=0,"",IF(K73&lt;0,"-","+")&amp;TEXT(ABS(K73),"[h]:mm"))</f>
      </c>
      <c r="G73" s="16">
        <f>IF(I73=0,"",IF(ABS(K73)*24&lt;=N(Gruen),"grün",IF(ABS(K73)*24&lt;=N(Gelb),"gelb","rot")))</f>
      </c>
      <c r="H73" s="17">
        <f>IF(COUNTA(A73:E73)=0,"",IF(NOT(ISNUMBER(A73)),"Datum fehlt; ",IF(YEAR(A73)&lt;&gt;Jahr,"Datum nicht in "&amp;Jahr&amp;"; ",""))&amp;IF(B73="","Art fehlt; ","")&amp;IF(NOT(ISNUMBER(C73)),"Stunden fehlen; ","")&amp;IF(AND(B73="Überstunden",E73=""),"wer angeordnet hat, fehlt; ",""))</f>
      </c>
      <c r="I73" s="1">
        <f>IF(AND(B73&lt;&gt;"",ISNUMBER(C73)),1,0)</f>
      </c>
      <c r="J73" s="1">
        <f>IF(I73=0,0,IF(B73="Überstunden",1,-1)*ROUND(C73*1440,0)/1440)</f>
      </c>
      <c r="K73" s="1">
        <f>ROUND((K72+J73)*1440,0)/1440</f>
      </c>
      <c r="L73" s="1">
        <f>IF(ISNUMBER(A73),YEAR(A73)*100+MONTH(A73),0)</f>
      </c>
    </row>
    <row r="74" spans="1:12" x14ac:dyDescent="0.25">
      <c r="A74" s="13"/>
      <c r="B74" s="6"/>
      <c r="C74" s="14"/>
      <c r="D74" s="6"/>
      <c r="E74" s="6"/>
      <c r="F74" s="15">
        <f>IF(I74=0,"",IF(K74&lt;0,"-","+")&amp;TEXT(ABS(K74),"[h]:mm"))</f>
      </c>
      <c r="G74" s="16">
        <f>IF(I74=0,"",IF(ABS(K74)*24&lt;=N(Gruen),"grün",IF(ABS(K74)*24&lt;=N(Gelb),"gelb","rot")))</f>
      </c>
      <c r="H74" s="17">
        <f>IF(COUNTA(A74:E74)=0,"",IF(NOT(ISNUMBER(A74)),"Datum fehlt; ",IF(YEAR(A74)&lt;&gt;Jahr,"Datum nicht in "&amp;Jahr&amp;"; ",""))&amp;IF(B74="","Art fehlt; ","")&amp;IF(NOT(ISNUMBER(C74)),"Stunden fehlen; ","")&amp;IF(AND(B74="Überstunden",E74=""),"wer angeordnet hat, fehlt; ",""))</f>
      </c>
      <c r="I74" s="1">
        <f>IF(AND(B74&lt;&gt;"",ISNUMBER(C74)),1,0)</f>
      </c>
      <c r="J74" s="1">
        <f>IF(I74=0,0,IF(B74="Überstunden",1,-1)*ROUND(C74*1440,0)/1440)</f>
      </c>
      <c r="K74" s="1">
        <f>ROUND((K73+J74)*1440,0)/1440</f>
      </c>
      <c r="L74" s="1">
        <f>IF(ISNUMBER(A74),YEAR(A74)*100+MONTH(A74),0)</f>
      </c>
    </row>
    <row r="75" spans="1:12" x14ac:dyDescent="0.25">
      <c r="A75" s="13"/>
      <c r="B75" s="6"/>
      <c r="C75" s="14"/>
      <c r="D75" s="6"/>
      <c r="E75" s="6"/>
      <c r="F75" s="15">
        <f>IF(I75=0,"",IF(K75&lt;0,"-","+")&amp;TEXT(ABS(K75),"[h]:mm"))</f>
      </c>
      <c r="G75" s="16">
        <f>IF(I75=0,"",IF(ABS(K75)*24&lt;=N(Gruen),"grün",IF(ABS(K75)*24&lt;=N(Gelb),"gelb","rot")))</f>
      </c>
      <c r="H75" s="17">
        <f>IF(COUNTA(A75:E75)=0,"",IF(NOT(ISNUMBER(A75)),"Datum fehlt; ",IF(YEAR(A75)&lt;&gt;Jahr,"Datum nicht in "&amp;Jahr&amp;"; ",""))&amp;IF(B75="","Art fehlt; ","")&amp;IF(NOT(ISNUMBER(C75)),"Stunden fehlen; ","")&amp;IF(AND(B75="Überstunden",E75=""),"wer angeordnet hat, fehlt; ",""))</f>
      </c>
      <c r="I75" s="1">
        <f>IF(AND(B75&lt;&gt;"",ISNUMBER(C75)),1,0)</f>
      </c>
      <c r="J75" s="1">
        <f>IF(I75=0,0,IF(B75="Überstunden",1,-1)*ROUND(C75*1440,0)/1440)</f>
      </c>
      <c r="K75" s="1">
        <f>ROUND((K74+J75)*1440,0)/1440</f>
      </c>
      <c r="L75" s="1">
        <f>IF(ISNUMBER(A75),YEAR(A75)*100+MONTH(A75),0)</f>
      </c>
    </row>
    <row r="76" spans="1:12" x14ac:dyDescent="0.25">
      <c r="A76" s="13"/>
      <c r="B76" s="6"/>
      <c r="C76" s="14"/>
      <c r="D76" s="6"/>
      <c r="E76" s="6"/>
      <c r="F76" s="15">
        <f>IF(I76=0,"",IF(K76&lt;0,"-","+")&amp;TEXT(ABS(K76),"[h]:mm"))</f>
      </c>
      <c r="G76" s="16">
        <f>IF(I76=0,"",IF(ABS(K76)*24&lt;=N(Gruen),"grün",IF(ABS(K76)*24&lt;=N(Gelb),"gelb","rot")))</f>
      </c>
      <c r="H76" s="17">
        <f>IF(COUNTA(A76:E76)=0,"",IF(NOT(ISNUMBER(A76)),"Datum fehlt; ",IF(YEAR(A76)&lt;&gt;Jahr,"Datum nicht in "&amp;Jahr&amp;"; ",""))&amp;IF(B76="","Art fehlt; ","")&amp;IF(NOT(ISNUMBER(C76)),"Stunden fehlen; ","")&amp;IF(AND(B76="Überstunden",E76=""),"wer angeordnet hat, fehlt; ",""))</f>
      </c>
      <c r="I76" s="1">
        <f>IF(AND(B76&lt;&gt;"",ISNUMBER(C76)),1,0)</f>
      </c>
      <c r="J76" s="1">
        <f>IF(I76=0,0,IF(B76="Überstunden",1,-1)*ROUND(C76*1440,0)/1440)</f>
      </c>
      <c r="K76" s="1">
        <f>ROUND((K75+J76)*1440,0)/1440</f>
      </c>
      <c r="L76" s="1">
        <f>IF(ISNUMBER(A76),YEAR(A76)*100+MONTH(A76),0)</f>
      </c>
    </row>
    <row r="77" spans="1:12" x14ac:dyDescent="0.25">
      <c r="A77" s="13"/>
      <c r="B77" s="6"/>
      <c r="C77" s="14"/>
      <c r="D77" s="6"/>
      <c r="E77" s="6"/>
      <c r="F77" s="15">
        <f>IF(I77=0,"",IF(K77&lt;0,"-","+")&amp;TEXT(ABS(K77),"[h]:mm"))</f>
      </c>
      <c r="G77" s="16">
        <f>IF(I77=0,"",IF(ABS(K77)*24&lt;=N(Gruen),"grün",IF(ABS(K77)*24&lt;=N(Gelb),"gelb","rot")))</f>
      </c>
      <c r="H77" s="17">
        <f>IF(COUNTA(A77:E77)=0,"",IF(NOT(ISNUMBER(A77)),"Datum fehlt; ",IF(YEAR(A77)&lt;&gt;Jahr,"Datum nicht in "&amp;Jahr&amp;"; ",""))&amp;IF(B77="","Art fehlt; ","")&amp;IF(NOT(ISNUMBER(C77)),"Stunden fehlen; ","")&amp;IF(AND(B77="Überstunden",E77=""),"wer angeordnet hat, fehlt; ",""))</f>
      </c>
      <c r="I77" s="1">
        <f>IF(AND(B77&lt;&gt;"",ISNUMBER(C77)),1,0)</f>
      </c>
      <c r="J77" s="1">
        <f>IF(I77=0,0,IF(B77="Überstunden",1,-1)*ROUND(C77*1440,0)/1440)</f>
      </c>
      <c r="K77" s="1">
        <f>ROUND((K76+J77)*1440,0)/1440</f>
      </c>
      <c r="L77" s="1">
        <f>IF(ISNUMBER(A77),YEAR(A77)*100+MONTH(A77),0)</f>
      </c>
    </row>
    <row r="78" spans="1:12" x14ac:dyDescent="0.25">
      <c r="A78" s="13"/>
      <c r="B78" s="6"/>
      <c r="C78" s="14"/>
      <c r="D78" s="6"/>
      <c r="E78" s="6"/>
      <c r="F78" s="15">
        <f>IF(I78=0,"",IF(K78&lt;0,"-","+")&amp;TEXT(ABS(K78),"[h]:mm"))</f>
      </c>
      <c r="G78" s="16">
        <f>IF(I78=0,"",IF(ABS(K78)*24&lt;=N(Gruen),"grün",IF(ABS(K78)*24&lt;=N(Gelb),"gelb","rot")))</f>
      </c>
      <c r="H78" s="17">
        <f>IF(COUNTA(A78:E78)=0,"",IF(NOT(ISNUMBER(A78)),"Datum fehlt; ",IF(YEAR(A78)&lt;&gt;Jahr,"Datum nicht in "&amp;Jahr&amp;"; ",""))&amp;IF(B78="","Art fehlt; ","")&amp;IF(NOT(ISNUMBER(C78)),"Stunden fehlen; ","")&amp;IF(AND(B78="Überstunden",E78=""),"wer angeordnet hat, fehlt; ",""))</f>
      </c>
      <c r="I78" s="1">
        <f>IF(AND(B78&lt;&gt;"",ISNUMBER(C78)),1,0)</f>
      </c>
      <c r="J78" s="1">
        <f>IF(I78=0,0,IF(B78="Überstunden",1,-1)*ROUND(C78*1440,0)/1440)</f>
      </c>
      <c r="K78" s="1">
        <f>ROUND((K77+J78)*1440,0)/1440</f>
      </c>
      <c r="L78" s="1">
        <f>IF(ISNUMBER(A78),YEAR(A78)*100+MONTH(A78),0)</f>
      </c>
    </row>
    <row r="79" spans="1:12" x14ac:dyDescent="0.25">
      <c r="A79" s="13"/>
      <c r="B79" s="6"/>
      <c r="C79" s="14"/>
      <c r="D79" s="6"/>
      <c r="E79" s="6"/>
      <c r="F79" s="15">
        <f>IF(I79=0,"",IF(K79&lt;0,"-","+")&amp;TEXT(ABS(K79),"[h]:mm"))</f>
      </c>
      <c r="G79" s="16">
        <f>IF(I79=0,"",IF(ABS(K79)*24&lt;=N(Gruen),"grün",IF(ABS(K79)*24&lt;=N(Gelb),"gelb","rot")))</f>
      </c>
      <c r="H79" s="17">
        <f>IF(COUNTA(A79:E79)=0,"",IF(NOT(ISNUMBER(A79)),"Datum fehlt; ",IF(YEAR(A79)&lt;&gt;Jahr,"Datum nicht in "&amp;Jahr&amp;"; ",""))&amp;IF(B79="","Art fehlt; ","")&amp;IF(NOT(ISNUMBER(C79)),"Stunden fehlen; ","")&amp;IF(AND(B79="Überstunden",E79=""),"wer angeordnet hat, fehlt; ",""))</f>
      </c>
      <c r="I79" s="1">
        <f>IF(AND(B79&lt;&gt;"",ISNUMBER(C79)),1,0)</f>
      </c>
      <c r="J79" s="1">
        <f>IF(I79=0,0,IF(B79="Überstunden",1,-1)*ROUND(C79*1440,0)/1440)</f>
      </c>
      <c r="K79" s="1">
        <f>ROUND((K78+J79)*1440,0)/1440</f>
      </c>
      <c r="L79" s="1">
        <f>IF(ISNUMBER(A79),YEAR(A79)*100+MONTH(A79),0)</f>
      </c>
    </row>
    <row r="80" spans="1:12" x14ac:dyDescent="0.25">
      <c r="A80" s="13"/>
      <c r="B80" s="6"/>
      <c r="C80" s="14"/>
      <c r="D80" s="6"/>
      <c r="E80" s="6"/>
      <c r="F80" s="15">
        <f>IF(I80=0,"",IF(K80&lt;0,"-","+")&amp;TEXT(ABS(K80),"[h]:mm"))</f>
      </c>
      <c r="G80" s="16">
        <f>IF(I80=0,"",IF(ABS(K80)*24&lt;=N(Gruen),"grün",IF(ABS(K80)*24&lt;=N(Gelb),"gelb","rot")))</f>
      </c>
      <c r="H80" s="17">
        <f>IF(COUNTA(A80:E80)=0,"",IF(NOT(ISNUMBER(A80)),"Datum fehlt; ",IF(YEAR(A80)&lt;&gt;Jahr,"Datum nicht in "&amp;Jahr&amp;"; ",""))&amp;IF(B80="","Art fehlt; ","")&amp;IF(NOT(ISNUMBER(C80)),"Stunden fehlen; ","")&amp;IF(AND(B80="Überstunden",E80=""),"wer angeordnet hat, fehlt; ",""))</f>
      </c>
      <c r="I80" s="1">
        <f>IF(AND(B80&lt;&gt;"",ISNUMBER(C80)),1,0)</f>
      </c>
      <c r="J80" s="1">
        <f>IF(I80=0,0,IF(B80="Überstunden",1,-1)*ROUND(C80*1440,0)/1440)</f>
      </c>
      <c r="K80" s="1">
        <f>ROUND((K79+J80)*1440,0)/1440</f>
      </c>
      <c r="L80" s="1">
        <f>IF(ISNUMBER(A80),YEAR(A80)*100+MONTH(A80),0)</f>
      </c>
    </row>
    <row r="81" spans="1:12" x14ac:dyDescent="0.25">
      <c r="A81" s="13"/>
      <c r="B81" s="6"/>
      <c r="C81" s="14"/>
      <c r="D81" s="6"/>
      <c r="E81" s="6"/>
      <c r="F81" s="15">
        <f>IF(I81=0,"",IF(K81&lt;0,"-","+")&amp;TEXT(ABS(K81),"[h]:mm"))</f>
      </c>
      <c r="G81" s="16">
        <f>IF(I81=0,"",IF(ABS(K81)*24&lt;=N(Gruen),"grün",IF(ABS(K81)*24&lt;=N(Gelb),"gelb","rot")))</f>
      </c>
      <c r="H81" s="17">
        <f>IF(COUNTA(A81:E81)=0,"",IF(NOT(ISNUMBER(A81)),"Datum fehlt; ",IF(YEAR(A81)&lt;&gt;Jahr,"Datum nicht in "&amp;Jahr&amp;"; ",""))&amp;IF(B81="","Art fehlt; ","")&amp;IF(NOT(ISNUMBER(C81)),"Stunden fehlen; ","")&amp;IF(AND(B81="Überstunden",E81=""),"wer angeordnet hat, fehlt; ",""))</f>
      </c>
      <c r="I81" s="1">
        <f>IF(AND(B81&lt;&gt;"",ISNUMBER(C81)),1,0)</f>
      </c>
      <c r="J81" s="1">
        <f>IF(I81=0,0,IF(B81="Überstunden",1,-1)*ROUND(C81*1440,0)/1440)</f>
      </c>
      <c r="K81" s="1">
        <f>ROUND((K80+J81)*1440,0)/1440</f>
      </c>
      <c r="L81" s="1">
        <f>IF(ISNUMBER(A81),YEAR(A81)*100+MONTH(A81),0)</f>
      </c>
    </row>
    <row r="82" spans="1:12" x14ac:dyDescent="0.25">
      <c r="A82" s="13"/>
      <c r="B82" s="6"/>
      <c r="C82" s="14"/>
      <c r="D82" s="6"/>
      <c r="E82" s="6"/>
      <c r="F82" s="15">
        <f>IF(I82=0,"",IF(K82&lt;0,"-","+")&amp;TEXT(ABS(K82),"[h]:mm"))</f>
      </c>
      <c r="G82" s="16">
        <f>IF(I82=0,"",IF(ABS(K82)*24&lt;=N(Gruen),"grün",IF(ABS(K82)*24&lt;=N(Gelb),"gelb","rot")))</f>
      </c>
      <c r="H82" s="17">
        <f>IF(COUNTA(A82:E82)=0,"",IF(NOT(ISNUMBER(A82)),"Datum fehlt; ",IF(YEAR(A82)&lt;&gt;Jahr,"Datum nicht in "&amp;Jahr&amp;"; ",""))&amp;IF(B82="","Art fehlt; ","")&amp;IF(NOT(ISNUMBER(C82)),"Stunden fehlen; ","")&amp;IF(AND(B82="Überstunden",E82=""),"wer angeordnet hat, fehlt; ",""))</f>
      </c>
      <c r="I82" s="1">
        <f>IF(AND(B82&lt;&gt;"",ISNUMBER(C82)),1,0)</f>
      </c>
      <c r="J82" s="1">
        <f>IF(I82=0,0,IF(B82="Überstunden",1,-1)*ROUND(C82*1440,0)/1440)</f>
      </c>
      <c r="K82" s="1">
        <f>ROUND((K81+J82)*1440,0)/1440</f>
      </c>
      <c r="L82" s="1">
        <f>IF(ISNUMBER(A82),YEAR(A82)*100+MONTH(A82),0)</f>
      </c>
    </row>
    <row r="83" spans="1:12" x14ac:dyDescent="0.25">
      <c r="A83" s="13"/>
      <c r="B83" s="6"/>
      <c r="C83" s="14"/>
      <c r="D83" s="6"/>
      <c r="E83" s="6"/>
      <c r="F83" s="15">
        <f>IF(I83=0,"",IF(K83&lt;0,"-","+")&amp;TEXT(ABS(K83),"[h]:mm"))</f>
      </c>
      <c r="G83" s="16">
        <f>IF(I83=0,"",IF(ABS(K83)*24&lt;=N(Gruen),"grün",IF(ABS(K83)*24&lt;=N(Gelb),"gelb","rot")))</f>
      </c>
      <c r="H83" s="17">
        <f>IF(COUNTA(A83:E83)=0,"",IF(NOT(ISNUMBER(A83)),"Datum fehlt; ",IF(YEAR(A83)&lt;&gt;Jahr,"Datum nicht in "&amp;Jahr&amp;"; ",""))&amp;IF(B83="","Art fehlt; ","")&amp;IF(NOT(ISNUMBER(C83)),"Stunden fehlen; ","")&amp;IF(AND(B83="Überstunden",E83=""),"wer angeordnet hat, fehlt; ",""))</f>
      </c>
      <c r="I83" s="1">
        <f>IF(AND(B83&lt;&gt;"",ISNUMBER(C83)),1,0)</f>
      </c>
      <c r="J83" s="1">
        <f>IF(I83=0,0,IF(B83="Überstunden",1,-1)*ROUND(C83*1440,0)/1440)</f>
      </c>
      <c r="K83" s="1">
        <f>ROUND((K82+J83)*1440,0)/1440</f>
      </c>
      <c r="L83" s="1">
        <f>IF(ISNUMBER(A83),YEAR(A83)*100+MONTH(A83),0)</f>
      </c>
    </row>
    <row r="84" spans="1:12" x14ac:dyDescent="0.25">
      <c r="A84" s="13"/>
      <c r="B84" s="6"/>
      <c r="C84" s="14"/>
      <c r="D84" s="6"/>
      <c r="E84" s="6"/>
      <c r="F84" s="15">
        <f>IF(I84=0,"",IF(K84&lt;0,"-","+")&amp;TEXT(ABS(K84),"[h]:mm"))</f>
      </c>
      <c r="G84" s="16">
        <f>IF(I84=0,"",IF(ABS(K84)*24&lt;=N(Gruen),"grün",IF(ABS(K84)*24&lt;=N(Gelb),"gelb","rot")))</f>
      </c>
      <c r="H84" s="17">
        <f>IF(COUNTA(A84:E84)=0,"",IF(NOT(ISNUMBER(A84)),"Datum fehlt; ",IF(YEAR(A84)&lt;&gt;Jahr,"Datum nicht in "&amp;Jahr&amp;"; ",""))&amp;IF(B84="","Art fehlt; ","")&amp;IF(NOT(ISNUMBER(C84)),"Stunden fehlen; ","")&amp;IF(AND(B84="Überstunden",E84=""),"wer angeordnet hat, fehlt; ",""))</f>
      </c>
      <c r="I84" s="1">
        <f>IF(AND(B84&lt;&gt;"",ISNUMBER(C84)),1,0)</f>
      </c>
      <c r="J84" s="1">
        <f>IF(I84=0,0,IF(B84="Überstunden",1,-1)*ROUND(C84*1440,0)/1440)</f>
      </c>
      <c r="K84" s="1">
        <f>ROUND((K83+J84)*1440,0)/1440</f>
      </c>
      <c r="L84" s="1">
        <f>IF(ISNUMBER(A84),YEAR(A84)*100+MONTH(A84),0)</f>
      </c>
    </row>
    <row r="85" spans="1:12" x14ac:dyDescent="0.25">
      <c r="A85" s="13"/>
      <c r="B85" s="6"/>
      <c r="C85" s="14"/>
      <c r="D85" s="6"/>
      <c r="E85" s="6"/>
      <c r="F85" s="15">
        <f>IF(I85=0,"",IF(K85&lt;0,"-","+")&amp;TEXT(ABS(K85),"[h]:mm"))</f>
      </c>
      <c r="G85" s="16">
        <f>IF(I85=0,"",IF(ABS(K85)*24&lt;=N(Gruen),"grün",IF(ABS(K85)*24&lt;=N(Gelb),"gelb","rot")))</f>
      </c>
      <c r="H85" s="17">
        <f>IF(COUNTA(A85:E85)=0,"",IF(NOT(ISNUMBER(A85)),"Datum fehlt; ",IF(YEAR(A85)&lt;&gt;Jahr,"Datum nicht in "&amp;Jahr&amp;"; ",""))&amp;IF(B85="","Art fehlt; ","")&amp;IF(NOT(ISNUMBER(C85)),"Stunden fehlen; ","")&amp;IF(AND(B85="Überstunden",E85=""),"wer angeordnet hat, fehlt; ",""))</f>
      </c>
      <c r="I85" s="1">
        <f>IF(AND(B85&lt;&gt;"",ISNUMBER(C85)),1,0)</f>
      </c>
      <c r="J85" s="1">
        <f>IF(I85=0,0,IF(B85="Überstunden",1,-1)*ROUND(C85*1440,0)/1440)</f>
      </c>
      <c r="K85" s="1">
        <f>ROUND((K84+J85)*1440,0)/1440</f>
      </c>
      <c r="L85" s="1">
        <f>IF(ISNUMBER(A85),YEAR(A85)*100+MONTH(A85),0)</f>
      </c>
    </row>
    <row r="86" spans="1:12" x14ac:dyDescent="0.25">
      <c r="A86" s="13"/>
      <c r="B86" s="6"/>
      <c r="C86" s="14"/>
      <c r="D86" s="6"/>
      <c r="E86" s="6"/>
      <c r="F86" s="15">
        <f>IF(I86=0,"",IF(K86&lt;0,"-","+")&amp;TEXT(ABS(K86),"[h]:mm"))</f>
      </c>
      <c r="G86" s="16">
        <f>IF(I86=0,"",IF(ABS(K86)*24&lt;=N(Gruen),"grün",IF(ABS(K86)*24&lt;=N(Gelb),"gelb","rot")))</f>
      </c>
      <c r="H86" s="17">
        <f>IF(COUNTA(A86:E86)=0,"",IF(NOT(ISNUMBER(A86)),"Datum fehlt; ",IF(YEAR(A86)&lt;&gt;Jahr,"Datum nicht in "&amp;Jahr&amp;"; ",""))&amp;IF(B86="","Art fehlt; ","")&amp;IF(NOT(ISNUMBER(C86)),"Stunden fehlen; ","")&amp;IF(AND(B86="Überstunden",E86=""),"wer angeordnet hat, fehlt; ",""))</f>
      </c>
      <c r="I86" s="1">
        <f>IF(AND(B86&lt;&gt;"",ISNUMBER(C86)),1,0)</f>
      </c>
      <c r="J86" s="1">
        <f>IF(I86=0,0,IF(B86="Überstunden",1,-1)*ROUND(C86*1440,0)/1440)</f>
      </c>
      <c r="K86" s="1">
        <f>ROUND((K85+J86)*1440,0)/1440</f>
      </c>
      <c r="L86" s="1">
        <f>IF(ISNUMBER(A86),YEAR(A86)*100+MONTH(A86),0)</f>
      </c>
    </row>
    <row r="87" spans="1:12" x14ac:dyDescent="0.25">
      <c r="A87" s="13"/>
      <c r="B87" s="6"/>
      <c r="C87" s="14"/>
      <c r="D87" s="6"/>
      <c r="E87" s="6"/>
      <c r="F87" s="15">
        <f>IF(I87=0,"",IF(K87&lt;0,"-","+")&amp;TEXT(ABS(K87),"[h]:mm"))</f>
      </c>
      <c r="G87" s="16">
        <f>IF(I87=0,"",IF(ABS(K87)*24&lt;=N(Gruen),"grün",IF(ABS(K87)*24&lt;=N(Gelb),"gelb","rot")))</f>
      </c>
      <c r="H87" s="17">
        <f>IF(COUNTA(A87:E87)=0,"",IF(NOT(ISNUMBER(A87)),"Datum fehlt; ",IF(YEAR(A87)&lt;&gt;Jahr,"Datum nicht in "&amp;Jahr&amp;"; ",""))&amp;IF(B87="","Art fehlt; ","")&amp;IF(NOT(ISNUMBER(C87)),"Stunden fehlen; ","")&amp;IF(AND(B87="Überstunden",E87=""),"wer angeordnet hat, fehlt; ",""))</f>
      </c>
      <c r="I87" s="1">
        <f>IF(AND(B87&lt;&gt;"",ISNUMBER(C87)),1,0)</f>
      </c>
      <c r="J87" s="1">
        <f>IF(I87=0,0,IF(B87="Überstunden",1,-1)*ROUND(C87*1440,0)/1440)</f>
      </c>
      <c r="K87" s="1">
        <f>ROUND((K86+J87)*1440,0)/1440</f>
      </c>
      <c r="L87" s="1">
        <f>IF(ISNUMBER(A87),YEAR(A87)*100+MONTH(A87),0)</f>
      </c>
    </row>
    <row r="88" spans="1:12" x14ac:dyDescent="0.25">
      <c r="A88" s="13"/>
      <c r="B88" s="6"/>
      <c r="C88" s="14"/>
      <c r="D88" s="6"/>
      <c r="E88" s="6"/>
      <c r="F88" s="15">
        <f>IF(I88=0,"",IF(K88&lt;0,"-","+")&amp;TEXT(ABS(K88),"[h]:mm"))</f>
      </c>
      <c r="G88" s="16">
        <f>IF(I88=0,"",IF(ABS(K88)*24&lt;=N(Gruen),"grün",IF(ABS(K88)*24&lt;=N(Gelb),"gelb","rot")))</f>
      </c>
      <c r="H88" s="17">
        <f>IF(COUNTA(A88:E88)=0,"",IF(NOT(ISNUMBER(A88)),"Datum fehlt; ",IF(YEAR(A88)&lt;&gt;Jahr,"Datum nicht in "&amp;Jahr&amp;"; ",""))&amp;IF(B88="","Art fehlt; ","")&amp;IF(NOT(ISNUMBER(C88)),"Stunden fehlen; ","")&amp;IF(AND(B88="Überstunden",E88=""),"wer angeordnet hat, fehlt; ",""))</f>
      </c>
      <c r="I88" s="1">
        <f>IF(AND(B88&lt;&gt;"",ISNUMBER(C88)),1,0)</f>
      </c>
      <c r="J88" s="1">
        <f>IF(I88=0,0,IF(B88="Überstunden",1,-1)*ROUND(C88*1440,0)/1440)</f>
      </c>
      <c r="K88" s="1">
        <f>ROUND((K87+J88)*1440,0)/1440</f>
      </c>
      <c r="L88" s="1">
        <f>IF(ISNUMBER(A88),YEAR(A88)*100+MONTH(A88),0)</f>
      </c>
    </row>
    <row r="89" spans="1:12" x14ac:dyDescent="0.25">
      <c r="A89" s="13"/>
      <c r="B89" s="6"/>
      <c r="C89" s="14"/>
      <c r="D89" s="6"/>
      <c r="E89" s="6"/>
      <c r="F89" s="15">
        <f>IF(I89=0,"",IF(K89&lt;0,"-","+")&amp;TEXT(ABS(K89),"[h]:mm"))</f>
      </c>
      <c r="G89" s="16">
        <f>IF(I89=0,"",IF(ABS(K89)*24&lt;=N(Gruen),"grün",IF(ABS(K89)*24&lt;=N(Gelb),"gelb","rot")))</f>
      </c>
      <c r="H89" s="17">
        <f>IF(COUNTA(A89:E89)=0,"",IF(NOT(ISNUMBER(A89)),"Datum fehlt; ",IF(YEAR(A89)&lt;&gt;Jahr,"Datum nicht in "&amp;Jahr&amp;"; ",""))&amp;IF(B89="","Art fehlt; ","")&amp;IF(NOT(ISNUMBER(C89)),"Stunden fehlen; ","")&amp;IF(AND(B89="Überstunden",E89=""),"wer angeordnet hat, fehlt; ",""))</f>
      </c>
      <c r="I89" s="1">
        <f>IF(AND(B89&lt;&gt;"",ISNUMBER(C89)),1,0)</f>
      </c>
      <c r="J89" s="1">
        <f>IF(I89=0,0,IF(B89="Überstunden",1,-1)*ROUND(C89*1440,0)/1440)</f>
      </c>
      <c r="K89" s="1">
        <f>ROUND((K88+J89)*1440,0)/1440</f>
      </c>
      <c r="L89" s="1">
        <f>IF(ISNUMBER(A89),YEAR(A89)*100+MONTH(A89),0)</f>
      </c>
    </row>
    <row r="90" spans="1:12" x14ac:dyDescent="0.25">
      <c r="A90" s="13"/>
      <c r="B90" s="6"/>
      <c r="C90" s="14"/>
      <c r="D90" s="6"/>
      <c r="E90" s="6"/>
      <c r="F90" s="15">
        <f>IF(I90=0,"",IF(K90&lt;0,"-","+")&amp;TEXT(ABS(K90),"[h]:mm"))</f>
      </c>
      <c r="G90" s="16">
        <f>IF(I90=0,"",IF(ABS(K90)*24&lt;=N(Gruen),"grün",IF(ABS(K90)*24&lt;=N(Gelb),"gelb","rot")))</f>
      </c>
      <c r="H90" s="17">
        <f>IF(COUNTA(A90:E90)=0,"",IF(NOT(ISNUMBER(A90)),"Datum fehlt; ",IF(YEAR(A90)&lt;&gt;Jahr,"Datum nicht in "&amp;Jahr&amp;"; ",""))&amp;IF(B90="","Art fehlt; ","")&amp;IF(NOT(ISNUMBER(C90)),"Stunden fehlen; ","")&amp;IF(AND(B90="Überstunden",E90=""),"wer angeordnet hat, fehlt; ",""))</f>
      </c>
      <c r="I90" s="1">
        <f>IF(AND(B90&lt;&gt;"",ISNUMBER(C90)),1,0)</f>
      </c>
      <c r="J90" s="1">
        <f>IF(I90=0,0,IF(B90="Überstunden",1,-1)*ROUND(C90*1440,0)/1440)</f>
      </c>
      <c r="K90" s="1">
        <f>ROUND((K89+J90)*1440,0)/1440</f>
      </c>
      <c r="L90" s="1">
        <f>IF(ISNUMBER(A90),YEAR(A90)*100+MONTH(A90),0)</f>
      </c>
    </row>
    <row r="91" spans="1:12" x14ac:dyDescent="0.25">
      <c r="A91" s="13"/>
      <c r="B91" s="6"/>
      <c r="C91" s="14"/>
      <c r="D91" s="6"/>
      <c r="E91" s="6"/>
      <c r="F91" s="15">
        <f>IF(I91=0,"",IF(K91&lt;0,"-","+")&amp;TEXT(ABS(K91),"[h]:mm"))</f>
      </c>
      <c r="G91" s="16">
        <f>IF(I91=0,"",IF(ABS(K91)*24&lt;=N(Gruen),"grün",IF(ABS(K91)*24&lt;=N(Gelb),"gelb","rot")))</f>
      </c>
      <c r="H91" s="17">
        <f>IF(COUNTA(A91:E91)=0,"",IF(NOT(ISNUMBER(A91)),"Datum fehlt; ",IF(YEAR(A91)&lt;&gt;Jahr,"Datum nicht in "&amp;Jahr&amp;"; ",""))&amp;IF(B91="","Art fehlt; ","")&amp;IF(NOT(ISNUMBER(C91)),"Stunden fehlen; ","")&amp;IF(AND(B91="Überstunden",E91=""),"wer angeordnet hat, fehlt; ",""))</f>
      </c>
      <c r="I91" s="1">
        <f>IF(AND(B91&lt;&gt;"",ISNUMBER(C91)),1,0)</f>
      </c>
      <c r="J91" s="1">
        <f>IF(I91=0,0,IF(B91="Überstunden",1,-1)*ROUND(C91*1440,0)/1440)</f>
      </c>
      <c r="K91" s="1">
        <f>ROUND((K90+J91)*1440,0)/1440</f>
      </c>
      <c r="L91" s="1">
        <f>IF(ISNUMBER(A91),YEAR(A91)*100+MONTH(A91),0)</f>
      </c>
    </row>
    <row r="92" spans="1:12" x14ac:dyDescent="0.25">
      <c r="A92" s="13"/>
      <c r="B92" s="6"/>
      <c r="C92" s="14"/>
      <c r="D92" s="6"/>
      <c r="E92" s="6"/>
      <c r="F92" s="15">
        <f>IF(I92=0,"",IF(K92&lt;0,"-","+")&amp;TEXT(ABS(K92),"[h]:mm"))</f>
      </c>
      <c r="G92" s="16">
        <f>IF(I92=0,"",IF(ABS(K92)*24&lt;=N(Gruen),"grün",IF(ABS(K92)*24&lt;=N(Gelb),"gelb","rot")))</f>
      </c>
      <c r="H92" s="17">
        <f>IF(COUNTA(A92:E92)=0,"",IF(NOT(ISNUMBER(A92)),"Datum fehlt; ",IF(YEAR(A92)&lt;&gt;Jahr,"Datum nicht in "&amp;Jahr&amp;"; ",""))&amp;IF(B92="","Art fehlt; ","")&amp;IF(NOT(ISNUMBER(C92)),"Stunden fehlen; ","")&amp;IF(AND(B92="Überstunden",E92=""),"wer angeordnet hat, fehlt; ",""))</f>
      </c>
      <c r="I92" s="1">
        <f>IF(AND(B92&lt;&gt;"",ISNUMBER(C92)),1,0)</f>
      </c>
      <c r="J92" s="1">
        <f>IF(I92=0,0,IF(B92="Überstunden",1,-1)*ROUND(C92*1440,0)/1440)</f>
      </c>
      <c r="K92" s="1">
        <f>ROUND((K91+J92)*1440,0)/1440</f>
      </c>
      <c r="L92" s="1">
        <f>IF(ISNUMBER(A92),YEAR(A92)*100+MONTH(A92),0)</f>
      </c>
    </row>
    <row r="93" spans="1:12" x14ac:dyDescent="0.25">
      <c r="A93" s="13"/>
      <c r="B93" s="6"/>
      <c r="C93" s="14"/>
      <c r="D93" s="6"/>
      <c r="E93" s="6"/>
      <c r="F93" s="15">
        <f>IF(I93=0,"",IF(K93&lt;0,"-","+")&amp;TEXT(ABS(K93),"[h]:mm"))</f>
      </c>
      <c r="G93" s="16">
        <f>IF(I93=0,"",IF(ABS(K93)*24&lt;=N(Gruen),"grün",IF(ABS(K93)*24&lt;=N(Gelb),"gelb","rot")))</f>
      </c>
      <c r="H93" s="17">
        <f>IF(COUNTA(A93:E93)=0,"",IF(NOT(ISNUMBER(A93)),"Datum fehlt; ",IF(YEAR(A93)&lt;&gt;Jahr,"Datum nicht in "&amp;Jahr&amp;"; ",""))&amp;IF(B93="","Art fehlt; ","")&amp;IF(NOT(ISNUMBER(C93)),"Stunden fehlen; ","")&amp;IF(AND(B93="Überstunden",E93=""),"wer angeordnet hat, fehlt; ",""))</f>
      </c>
      <c r="I93" s="1">
        <f>IF(AND(B93&lt;&gt;"",ISNUMBER(C93)),1,0)</f>
      </c>
      <c r="J93" s="1">
        <f>IF(I93=0,0,IF(B93="Überstunden",1,-1)*ROUND(C93*1440,0)/1440)</f>
      </c>
      <c r="K93" s="1">
        <f>ROUND((K92+J93)*1440,0)/1440</f>
      </c>
      <c r="L93" s="1">
        <f>IF(ISNUMBER(A93),YEAR(A93)*100+MONTH(A93),0)</f>
      </c>
    </row>
    <row r="94" spans="1:12" x14ac:dyDescent="0.25">
      <c r="A94" s="13"/>
      <c r="B94" s="6"/>
      <c r="C94" s="14"/>
      <c r="D94" s="6"/>
      <c r="E94" s="6"/>
      <c r="F94" s="15">
        <f>IF(I94=0,"",IF(K94&lt;0,"-","+")&amp;TEXT(ABS(K94),"[h]:mm"))</f>
      </c>
      <c r="G94" s="16">
        <f>IF(I94=0,"",IF(ABS(K94)*24&lt;=N(Gruen),"grün",IF(ABS(K94)*24&lt;=N(Gelb),"gelb","rot")))</f>
      </c>
      <c r="H94" s="17">
        <f>IF(COUNTA(A94:E94)=0,"",IF(NOT(ISNUMBER(A94)),"Datum fehlt; ",IF(YEAR(A94)&lt;&gt;Jahr,"Datum nicht in "&amp;Jahr&amp;"; ",""))&amp;IF(B94="","Art fehlt; ","")&amp;IF(NOT(ISNUMBER(C94)),"Stunden fehlen; ","")&amp;IF(AND(B94="Überstunden",E94=""),"wer angeordnet hat, fehlt; ",""))</f>
      </c>
      <c r="I94" s="1">
        <f>IF(AND(B94&lt;&gt;"",ISNUMBER(C94)),1,0)</f>
      </c>
      <c r="J94" s="1">
        <f>IF(I94=0,0,IF(B94="Überstunden",1,-1)*ROUND(C94*1440,0)/1440)</f>
      </c>
      <c r="K94" s="1">
        <f>ROUND((K93+J94)*1440,0)/1440</f>
      </c>
      <c r="L94" s="1">
        <f>IF(ISNUMBER(A94),YEAR(A94)*100+MONTH(A94),0)</f>
      </c>
    </row>
    <row r="95" spans="1:12" x14ac:dyDescent="0.25">
      <c r="A95" s="13"/>
      <c r="B95" s="6"/>
      <c r="C95" s="14"/>
      <c r="D95" s="6"/>
      <c r="E95" s="6"/>
      <c r="F95" s="15">
        <f>IF(I95=0,"",IF(K95&lt;0,"-","+")&amp;TEXT(ABS(K95),"[h]:mm"))</f>
      </c>
      <c r="G95" s="16">
        <f>IF(I95=0,"",IF(ABS(K95)*24&lt;=N(Gruen),"grün",IF(ABS(K95)*24&lt;=N(Gelb),"gelb","rot")))</f>
      </c>
      <c r="H95" s="17">
        <f>IF(COUNTA(A95:E95)=0,"",IF(NOT(ISNUMBER(A95)),"Datum fehlt; ",IF(YEAR(A95)&lt;&gt;Jahr,"Datum nicht in "&amp;Jahr&amp;"; ",""))&amp;IF(B95="","Art fehlt; ","")&amp;IF(NOT(ISNUMBER(C95)),"Stunden fehlen; ","")&amp;IF(AND(B95="Überstunden",E95=""),"wer angeordnet hat, fehlt; ",""))</f>
      </c>
      <c r="I95" s="1">
        <f>IF(AND(B95&lt;&gt;"",ISNUMBER(C95)),1,0)</f>
      </c>
      <c r="J95" s="1">
        <f>IF(I95=0,0,IF(B95="Überstunden",1,-1)*ROUND(C95*1440,0)/1440)</f>
      </c>
      <c r="K95" s="1">
        <f>ROUND((K94+J95)*1440,0)/1440</f>
      </c>
      <c r="L95" s="1">
        <f>IF(ISNUMBER(A95),YEAR(A95)*100+MONTH(A95),0)</f>
      </c>
    </row>
    <row r="96" spans="1:12" x14ac:dyDescent="0.25">
      <c r="A96" s="13"/>
      <c r="B96" s="6"/>
      <c r="C96" s="14"/>
      <c r="D96" s="6"/>
      <c r="E96" s="6"/>
      <c r="F96" s="15">
        <f>IF(I96=0,"",IF(K96&lt;0,"-","+")&amp;TEXT(ABS(K96),"[h]:mm"))</f>
      </c>
      <c r="G96" s="16">
        <f>IF(I96=0,"",IF(ABS(K96)*24&lt;=N(Gruen),"grün",IF(ABS(K96)*24&lt;=N(Gelb),"gelb","rot")))</f>
      </c>
      <c r="H96" s="17">
        <f>IF(COUNTA(A96:E96)=0,"",IF(NOT(ISNUMBER(A96)),"Datum fehlt; ",IF(YEAR(A96)&lt;&gt;Jahr,"Datum nicht in "&amp;Jahr&amp;"; ",""))&amp;IF(B96="","Art fehlt; ","")&amp;IF(NOT(ISNUMBER(C96)),"Stunden fehlen; ","")&amp;IF(AND(B96="Überstunden",E96=""),"wer angeordnet hat, fehlt; ",""))</f>
      </c>
      <c r="I96" s="1">
        <f>IF(AND(B96&lt;&gt;"",ISNUMBER(C96)),1,0)</f>
      </c>
      <c r="J96" s="1">
        <f>IF(I96=0,0,IF(B96="Überstunden",1,-1)*ROUND(C96*1440,0)/1440)</f>
      </c>
      <c r="K96" s="1">
        <f>ROUND((K95+J96)*1440,0)/1440</f>
      </c>
      <c r="L96" s="1">
        <f>IF(ISNUMBER(A96),YEAR(A96)*100+MONTH(A96),0)</f>
      </c>
    </row>
    <row r="97" spans="1:12" x14ac:dyDescent="0.25">
      <c r="A97" s="13"/>
      <c r="B97" s="6"/>
      <c r="C97" s="14"/>
      <c r="D97" s="6"/>
      <c r="E97" s="6"/>
      <c r="F97" s="15">
        <f>IF(I97=0,"",IF(K97&lt;0,"-","+")&amp;TEXT(ABS(K97),"[h]:mm"))</f>
      </c>
      <c r="G97" s="16">
        <f>IF(I97=0,"",IF(ABS(K97)*24&lt;=N(Gruen),"grün",IF(ABS(K97)*24&lt;=N(Gelb),"gelb","rot")))</f>
      </c>
      <c r="H97" s="17">
        <f>IF(COUNTA(A97:E97)=0,"",IF(NOT(ISNUMBER(A97)),"Datum fehlt; ",IF(YEAR(A97)&lt;&gt;Jahr,"Datum nicht in "&amp;Jahr&amp;"; ",""))&amp;IF(B97="","Art fehlt; ","")&amp;IF(NOT(ISNUMBER(C97)),"Stunden fehlen; ","")&amp;IF(AND(B97="Überstunden",E97=""),"wer angeordnet hat, fehlt; ",""))</f>
      </c>
      <c r="I97" s="1">
        <f>IF(AND(B97&lt;&gt;"",ISNUMBER(C97)),1,0)</f>
      </c>
      <c r="J97" s="1">
        <f>IF(I97=0,0,IF(B97="Überstunden",1,-1)*ROUND(C97*1440,0)/1440)</f>
      </c>
      <c r="K97" s="1">
        <f>ROUND((K96+J97)*1440,0)/1440</f>
      </c>
      <c r="L97" s="1">
        <f>IF(ISNUMBER(A97),YEAR(A97)*100+MONTH(A97),0)</f>
      </c>
    </row>
    <row r="98" spans="1:12" x14ac:dyDescent="0.25">
      <c r="A98" s="13"/>
      <c r="B98" s="6"/>
      <c r="C98" s="14"/>
      <c r="D98" s="6"/>
      <c r="E98" s="6"/>
      <c r="F98" s="15">
        <f>IF(I98=0,"",IF(K98&lt;0,"-","+")&amp;TEXT(ABS(K98),"[h]:mm"))</f>
      </c>
      <c r="G98" s="16">
        <f>IF(I98=0,"",IF(ABS(K98)*24&lt;=N(Gruen),"grün",IF(ABS(K98)*24&lt;=N(Gelb),"gelb","rot")))</f>
      </c>
      <c r="H98" s="17">
        <f>IF(COUNTA(A98:E98)=0,"",IF(NOT(ISNUMBER(A98)),"Datum fehlt; ",IF(YEAR(A98)&lt;&gt;Jahr,"Datum nicht in "&amp;Jahr&amp;"; ",""))&amp;IF(B98="","Art fehlt; ","")&amp;IF(NOT(ISNUMBER(C98)),"Stunden fehlen; ","")&amp;IF(AND(B98="Überstunden",E98=""),"wer angeordnet hat, fehlt; ",""))</f>
      </c>
      <c r="I98" s="1">
        <f>IF(AND(B98&lt;&gt;"",ISNUMBER(C98)),1,0)</f>
      </c>
      <c r="J98" s="1">
        <f>IF(I98=0,0,IF(B98="Überstunden",1,-1)*ROUND(C98*1440,0)/1440)</f>
      </c>
      <c r="K98" s="1">
        <f>ROUND((K97+J98)*1440,0)/1440</f>
      </c>
      <c r="L98" s="1">
        <f>IF(ISNUMBER(A98),YEAR(A98)*100+MONTH(A98),0)</f>
      </c>
    </row>
    <row r="99" spans="1:12" x14ac:dyDescent="0.25">
      <c r="A99" s="13"/>
      <c r="B99" s="6"/>
      <c r="C99" s="14"/>
      <c r="D99" s="6"/>
      <c r="E99" s="6"/>
      <c r="F99" s="15">
        <f>IF(I99=0,"",IF(K99&lt;0,"-","+")&amp;TEXT(ABS(K99),"[h]:mm"))</f>
      </c>
      <c r="G99" s="16">
        <f>IF(I99=0,"",IF(ABS(K99)*24&lt;=N(Gruen),"grün",IF(ABS(K99)*24&lt;=N(Gelb),"gelb","rot")))</f>
      </c>
      <c r="H99" s="17">
        <f>IF(COUNTA(A99:E99)=0,"",IF(NOT(ISNUMBER(A99)),"Datum fehlt; ",IF(YEAR(A99)&lt;&gt;Jahr,"Datum nicht in "&amp;Jahr&amp;"; ",""))&amp;IF(B99="","Art fehlt; ","")&amp;IF(NOT(ISNUMBER(C99)),"Stunden fehlen; ","")&amp;IF(AND(B99="Überstunden",E99=""),"wer angeordnet hat, fehlt; ",""))</f>
      </c>
      <c r="I99" s="1">
        <f>IF(AND(B99&lt;&gt;"",ISNUMBER(C99)),1,0)</f>
      </c>
      <c r="J99" s="1">
        <f>IF(I99=0,0,IF(B99="Überstunden",1,-1)*ROUND(C99*1440,0)/1440)</f>
      </c>
      <c r="K99" s="1">
        <f>ROUND((K98+J99)*1440,0)/1440</f>
      </c>
      <c r="L99" s="1">
        <f>IF(ISNUMBER(A99),YEAR(A99)*100+MONTH(A99),0)</f>
      </c>
    </row>
    <row r="100" spans="1:12" x14ac:dyDescent="0.25">
      <c r="A100" s="13"/>
      <c r="B100" s="6"/>
      <c r="C100" s="14"/>
      <c r="D100" s="6"/>
      <c r="E100" s="6"/>
      <c r="F100" s="15">
        <f>IF(I100=0,"",IF(K100&lt;0,"-","+")&amp;TEXT(ABS(K100),"[h]:mm"))</f>
      </c>
      <c r="G100" s="16">
        <f>IF(I100=0,"",IF(ABS(K100)*24&lt;=N(Gruen),"grün",IF(ABS(K100)*24&lt;=N(Gelb),"gelb","rot")))</f>
      </c>
      <c r="H100" s="17">
        <f>IF(COUNTA(A100:E100)=0,"",IF(NOT(ISNUMBER(A100)),"Datum fehlt; ",IF(YEAR(A100)&lt;&gt;Jahr,"Datum nicht in "&amp;Jahr&amp;"; ",""))&amp;IF(B100="","Art fehlt; ","")&amp;IF(NOT(ISNUMBER(C100)),"Stunden fehlen; ","")&amp;IF(AND(B100="Überstunden",E100=""),"wer angeordnet hat, fehlt; ",""))</f>
      </c>
      <c r="I100" s="1">
        <f>IF(AND(B100&lt;&gt;"",ISNUMBER(C100)),1,0)</f>
      </c>
      <c r="J100" s="1">
        <f>IF(I100=0,0,IF(B100="Überstunden",1,-1)*ROUND(C100*1440,0)/1440)</f>
      </c>
      <c r="K100" s="1">
        <f>ROUND((K99+J100)*1440,0)/1440</f>
      </c>
      <c r="L100" s="1">
        <f>IF(ISNUMBER(A100),YEAR(A100)*100+MONTH(A100),0)</f>
      </c>
    </row>
    <row r="101" spans="1:12" x14ac:dyDescent="0.25">
      <c r="A101" s="13"/>
      <c r="B101" s="6"/>
      <c r="C101" s="14"/>
      <c r="D101" s="6"/>
      <c r="E101" s="6"/>
      <c r="F101" s="15">
        <f>IF(I101=0,"",IF(K101&lt;0,"-","+")&amp;TEXT(ABS(K101),"[h]:mm"))</f>
      </c>
      <c r="G101" s="16">
        <f>IF(I101=0,"",IF(ABS(K101)*24&lt;=N(Gruen),"grün",IF(ABS(K101)*24&lt;=N(Gelb),"gelb","rot")))</f>
      </c>
      <c r="H101" s="17">
        <f>IF(COUNTA(A101:E101)=0,"",IF(NOT(ISNUMBER(A101)),"Datum fehlt; ",IF(YEAR(A101)&lt;&gt;Jahr,"Datum nicht in "&amp;Jahr&amp;"; ",""))&amp;IF(B101="","Art fehlt; ","")&amp;IF(NOT(ISNUMBER(C101)),"Stunden fehlen; ","")&amp;IF(AND(B101="Überstunden",E101=""),"wer angeordnet hat, fehlt; ",""))</f>
      </c>
      <c r="I101" s="1">
        <f>IF(AND(B101&lt;&gt;"",ISNUMBER(C101)),1,0)</f>
      </c>
      <c r="J101" s="1">
        <f>IF(I101=0,0,IF(B101="Überstunden",1,-1)*ROUND(C101*1440,0)/1440)</f>
      </c>
      <c r="K101" s="1">
        <f>ROUND((K100+J101)*1440,0)/1440</f>
      </c>
      <c r="L101" s="1">
        <f>IF(ISNUMBER(A101),YEAR(A101)*100+MONTH(A101),0)</f>
      </c>
    </row>
    <row r="102" spans="1:12" x14ac:dyDescent="0.25">
      <c r="A102" s="13"/>
      <c r="B102" s="6"/>
      <c r="C102" s="14"/>
      <c r="D102" s="6"/>
      <c r="E102" s="6"/>
      <c r="F102" s="15">
        <f>IF(I102=0,"",IF(K102&lt;0,"-","+")&amp;TEXT(ABS(K102),"[h]:mm"))</f>
      </c>
      <c r="G102" s="16">
        <f>IF(I102=0,"",IF(ABS(K102)*24&lt;=N(Gruen),"grün",IF(ABS(K102)*24&lt;=N(Gelb),"gelb","rot")))</f>
      </c>
      <c r="H102" s="17">
        <f>IF(COUNTA(A102:E102)=0,"",IF(NOT(ISNUMBER(A102)),"Datum fehlt; ",IF(YEAR(A102)&lt;&gt;Jahr,"Datum nicht in "&amp;Jahr&amp;"; ",""))&amp;IF(B102="","Art fehlt; ","")&amp;IF(NOT(ISNUMBER(C102)),"Stunden fehlen; ","")&amp;IF(AND(B102="Überstunden",E102=""),"wer angeordnet hat, fehlt; ",""))</f>
      </c>
      <c r="I102" s="1">
        <f>IF(AND(B102&lt;&gt;"",ISNUMBER(C102)),1,0)</f>
      </c>
      <c r="J102" s="1">
        <f>IF(I102=0,0,IF(B102="Überstunden",1,-1)*ROUND(C102*1440,0)/1440)</f>
      </c>
      <c r="K102" s="1">
        <f>ROUND((K101+J102)*1440,0)/1440</f>
      </c>
      <c r="L102" s="1">
        <f>IF(ISNUMBER(A102),YEAR(A102)*100+MONTH(A102),0)</f>
      </c>
    </row>
    <row r="103" spans="1:12" x14ac:dyDescent="0.25">
      <c r="A103" s="13"/>
      <c r="B103" s="6"/>
      <c r="C103" s="14"/>
      <c r="D103" s="6"/>
      <c r="E103" s="6"/>
      <c r="F103" s="15">
        <f>IF(I103=0,"",IF(K103&lt;0,"-","+")&amp;TEXT(ABS(K103),"[h]:mm"))</f>
      </c>
      <c r="G103" s="16">
        <f>IF(I103=0,"",IF(ABS(K103)*24&lt;=N(Gruen),"grün",IF(ABS(K103)*24&lt;=N(Gelb),"gelb","rot")))</f>
      </c>
      <c r="H103" s="17">
        <f>IF(COUNTA(A103:E103)=0,"",IF(NOT(ISNUMBER(A103)),"Datum fehlt; ",IF(YEAR(A103)&lt;&gt;Jahr,"Datum nicht in "&amp;Jahr&amp;"; ",""))&amp;IF(B103="","Art fehlt; ","")&amp;IF(NOT(ISNUMBER(C103)),"Stunden fehlen; ","")&amp;IF(AND(B103="Überstunden",E103=""),"wer angeordnet hat, fehlt; ",""))</f>
      </c>
      <c r="I103" s="1">
        <f>IF(AND(B103&lt;&gt;"",ISNUMBER(C103)),1,0)</f>
      </c>
      <c r="J103" s="1">
        <f>IF(I103=0,0,IF(B103="Überstunden",1,-1)*ROUND(C103*1440,0)/1440)</f>
      </c>
      <c r="K103" s="1">
        <f>ROUND((K102+J103)*1440,0)/1440</f>
      </c>
      <c r="L103" s="1">
        <f>IF(ISNUMBER(A103),YEAR(A103)*100+MONTH(A103),0)</f>
      </c>
    </row>
    <row r="104" spans="1:12" x14ac:dyDescent="0.25">
      <c r="A104" s="13"/>
      <c r="B104" s="6"/>
      <c r="C104" s="14"/>
      <c r="D104" s="6"/>
      <c r="E104" s="6"/>
      <c r="F104" s="15">
        <f>IF(I104=0,"",IF(K104&lt;0,"-","+")&amp;TEXT(ABS(K104),"[h]:mm"))</f>
      </c>
      <c r="G104" s="16">
        <f>IF(I104=0,"",IF(ABS(K104)*24&lt;=N(Gruen),"grün",IF(ABS(K104)*24&lt;=N(Gelb),"gelb","rot")))</f>
      </c>
      <c r="H104" s="17">
        <f>IF(COUNTA(A104:E104)=0,"",IF(NOT(ISNUMBER(A104)),"Datum fehlt; ",IF(YEAR(A104)&lt;&gt;Jahr,"Datum nicht in "&amp;Jahr&amp;"; ",""))&amp;IF(B104="","Art fehlt; ","")&amp;IF(NOT(ISNUMBER(C104)),"Stunden fehlen; ","")&amp;IF(AND(B104="Überstunden",E104=""),"wer angeordnet hat, fehlt; ",""))</f>
      </c>
      <c r="I104" s="1">
        <f>IF(AND(B104&lt;&gt;"",ISNUMBER(C104)),1,0)</f>
      </c>
      <c r="J104" s="1">
        <f>IF(I104=0,0,IF(B104="Überstunden",1,-1)*ROUND(C104*1440,0)/1440)</f>
      </c>
      <c r="K104" s="1">
        <f>ROUND((K103+J104)*1440,0)/1440</f>
      </c>
      <c r="L104" s="1">
        <f>IF(ISNUMBER(A104),YEAR(A104)*100+MONTH(A104),0)</f>
      </c>
    </row>
    <row r="105" spans="1:12" x14ac:dyDescent="0.25">
      <c r="A105" s="13"/>
      <c r="B105" s="6"/>
      <c r="C105" s="14"/>
      <c r="D105" s="6"/>
      <c r="E105" s="6"/>
      <c r="F105" s="15">
        <f>IF(I105=0,"",IF(K105&lt;0,"-","+")&amp;TEXT(ABS(K105),"[h]:mm"))</f>
      </c>
      <c r="G105" s="16">
        <f>IF(I105=0,"",IF(ABS(K105)*24&lt;=N(Gruen),"grün",IF(ABS(K105)*24&lt;=N(Gelb),"gelb","rot")))</f>
      </c>
      <c r="H105" s="17">
        <f>IF(COUNTA(A105:E105)=0,"",IF(NOT(ISNUMBER(A105)),"Datum fehlt; ",IF(YEAR(A105)&lt;&gt;Jahr,"Datum nicht in "&amp;Jahr&amp;"; ",""))&amp;IF(B105="","Art fehlt; ","")&amp;IF(NOT(ISNUMBER(C105)),"Stunden fehlen; ","")&amp;IF(AND(B105="Überstunden",E105=""),"wer angeordnet hat, fehlt; ",""))</f>
      </c>
      <c r="I105" s="1">
        <f>IF(AND(B105&lt;&gt;"",ISNUMBER(C105)),1,0)</f>
      </c>
      <c r="J105" s="1">
        <f>IF(I105=0,0,IF(B105="Überstunden",1,-1)*ROUND(C105*1440,0)/1440)</f>
      </c>
      <c r="K105" s="1">
        <f>ROUND((K104+J105)*1440,0)/1440</f>
      </c>
      <c r="L105" s="1">
        <f>IF(ISNUMBER(A105),YEAR(A105)*100+MONTH(A105),0)</f>
      </c>
    </row>
    <row r="106" spans="1:12" x14ac:dyDescent="0.25">
      <c r="A106" s="13"/>
      <c r="B106" s="6"/>
      <c r="C106" s="14"/>
      <c r="D106" s="6"/>
      <c r="E106" s="6"/>
      <c r="F106" s="15">
        <f>IF(I106=0,"",IF(K106&lt;0,"-","+")&amp;TEXT(ABS(K106),"[h]:mm"))</f>
      </c>
      <c r="G106" s="16">
        <f>IF(I106=0,"",IF(ABS(K106)*24&lt;=N(Gruen),"grün",IF(ABS(K106)*24&lt;=N(Gelb),"gelb","rot")))</f>
      </c>
      <c r="H106" s="17">
        <f>IF(COUNTA(A106:E106)=0,"",IF(NOT(ISNUMBER(A106)),"Datum fehlt; ",IF(YEAR(A106)&lt;&gt;Jahr,"Datum nicht in "&amp;Jahr&amp;"; ",""))&amp;IF(B106="","Art fehlt; ","")&amp;IF(NOT(ISNUMBER(C106)),"Stunden fehlen; ","")&amp;IF(AND(B106="Überstunden",E106=""),"wer angeordnet hat, fehlt; ",""))</f>
      </c>
      <c r="I106" s="1">
        <f>IF(AND(B106&lt;&gt;"",ISNUMBER(C106)),1,0)</f>
      </c>
      <c r="J106" s="1">
        <f>IF(I106=0,0,IF(B106="Überstunden",1,-1)*ROUND(C106*1440,0)/1440)</f>
      </c>
      <c r="K106" s="1">
        <f>ROUND((K105+J106)*1440,0)/1440</f>
      </c>
      <c r="L106" s="1">
        <f>IF(ISNUMBER(A106),YEAR(A106)*100+MONTH(A106),0)</f>
      </c>
    </row>
    <row r="107" spans="1:12" x14ac:dyDescent="0.25">
      <c r="A107" s="13"/>
      <c r="B107" s="6"/>
      <c r="C107" s="14"/>
      <c r="D107" s="6"/>
      <c r="E107" s="6"/>
      <c r="F107" s="15">
        <f>IF(I107=0,"",IF(K107&lt;0,"-","+")&amp;TEXT(ABS(K107),"[h]:mm"))</f>
      </c>
      <c r="G107" s="16">
        <f>IF(I107=0,"",IF(ABS(K107)*24&lt;=N(Gruen),"grün",IF(ABS(K107)*24&lt;=N(Gelb),"gelb","rot")))</f>
      </c>
      <c r="H107" s="17">
        <f>IF(COUNTA(A107:E107)=0,"",IF(NOT(ISNUMBER(A107)),"Datum fehlt; ",IF(YEAR(A107)&lt;&gt;Jahr,"Datum nicht in "&amp;Jahr&amp;"; ",""))&amp;IF(B107="","Art fehlt; ","")&amp;IF(NOT(ISNUMBER(C107)),"Stunden fehlen; ","")&amp;IF(AND(B107="Überstunden",E107=""),"wer angeordnet hat, fehlt; ",""))</f>
      </c>
      <c r="I107" s="1">
        <f>IF(AND(B107&lt;&gt;"",ISNUMBER(C107)),1,0)</f>
      </c>
      <c r="J107" s="1">
        <f>IF(I107=0,0,IF(B107="Überstunden",1,-1)*ROUND(C107*1440,0)/1440)</f>
      </c>
      <c r="K107" s="1">
        <f>ROUND((K106+J107)*1440,0)/1440</f>
      </c>
      <c r="L107" s="1">
        <f>IF(ISNUMBER(A107),YEAR(A107)*100+MONTH(A107),0)</f>
      </c>
    </row>
    <row r="108" spans="1:12" x14ac:dyDescent="0.25">
      <c r="A108" s="13"/>
      <c r="B108" s="6"/>
      <c r="C108" s="14"/>
      <c r="D108" s="6"/>
      <c r="E108" s="6"/>
      <c r="F108" s="15">
        <f>IF(I108=0,"",IF(K108&lt;0,"-","+")&amp;TEXT(ABS(K108),"[h]:mm"))</f>
      </c>
      <c r="G108" s="16">
        <f>IF(I108=0,"",IF(ABS(K108)*24&lt;=N(Gruen),"grün",IF(ABS(K108)*24&lt;=N(Gelb),"gelb","rot")))</f>
      </c>
      <c r="H108" s="17">
        <f>IF(COUNTA(A108:E108)=0,"",IF(NOT(ISNUMBER(A108)),"Datum fehlt; ",IF(YEAR(A108)&lt;&gt;Jahr,"Datum nicht in "&amp;Jahr&amp;"; ",""))&amp;IF(B108="","Art fehlt; ","")&amp;IF(NOT(ISNUMBER(C108)),"Stunden fehlen; ","")&amp;IF(AND(B108="Überstunden",E108=""),"wer angeordnet hat, fehlt; ",""))</f>
      </c>
      <c r="I108" s="1">
        <f>IF(AND(B108&lt;&gt;"",ISNUMBER(C108)),1,0)</f>
      </c>
      <c r="J108" s="1">
        <f>IF(I108=0,0,IF(B108="Überstunden",1,-1)*ROUND(C108*1440,0)/1440)</f>
      </c>
      <c r="K108" s="1">
        <f>ROUND((K107+J108)*1440,0)/1440</f>
      </c>
      <c r="L108" s="1">
        <f>IF(ISNUMBER(A108),YEAR(A108)*100+MONTH(A108),0)</f>
      </c>
    </row>
    <row r="109" spans="1:12" x14ac:dyDescent="0.25">
      <c r="A109" s="13"/>
      <c r="B109" s="6"/>
      <c r="C109" s="14"/>
      <c r="D109" s="6"/>
      <c r="E109" s="6"/>
      <c r="F109" s="15">
        <f>IF(I109=0,"",IF(K109&lt;0,"-","+")&amp;TEXT(ABS(K109),"[h]:mm"))</f>
      </c>
      <c r="G109" s="16">
        <f>IF(I109=0,"",IF(ABS(K109)*24&lt;=N(Gruen),"grün",IF(ABS(K109)*24&lt;=N(Gelb),"gelb","rot")))</f>
      </c>
      <c r="H109" s="17">
        <f>IF(COUNTA(A109:E109)=0,"",IF(NOT(ISNUMBER(A109)),"Datum fehlt; ",IF(YEAR(A109)&lt;&gt;Jahr,"Datum nicht in "&amp;Jahr&amp;"; ",""))&amp;IF(B109="","Art fehlt; ","")&amp;IF(NOT(ISNUMBER(C109)),"Stunden fehlen; ","")&amp;IF(AND(B109="Überstunden",E109=""),"wer angeordnet hat, fehlt; ",""))</f>
      </c>
      <c r="I109" s="1">
        <f>IF(AND(B109&lt;&gt;"",ISNUMBER(C109)),1,0)</f>
      </c>
      <c r="J109" s="1">
        <f>IF(I109=0,0,IF(B109="Überstunden",1,-1)*ROUND(C109*1440,0)/1440)</f>
      </c>
      <c r="K109" s="1">
        <f>ROUND((K108+J109)*1440,0)/1440</f>
      </c>
      <c r="L109" s="1">
        <f>IF(ISNUMBER(A109),YEAR(A109)*100+MONTH(A109),0)</f>
      </c>
    </row>
    <row r="110" spans="1:12" x14ac:dyDescent="0.25">
      <c r="A110" s="13"/>
      <c r="B110" s="6"/>
      <c r="C110" s="14"/>
      <c r="D110" s="6"/>
      <c r="E110" s="6"/>
      <c r="F110" s="15">
        <f>IF(I110=0,"",IF(K110&lt;0,"-","+")&amp;TEXT(ABS(K110),"[h]:mm"))</f>
      </c>
      <c r="G110" s="16">
        <f>IF(I110=0,"",IF(ABS(K110)*24&lt;=N(Gruen),"grün",IF(ABS(K110)*24&lt;=N(Gelb),"gelb","rot")))</f>
      </c>
      <c r="H110" s="17">
        <f>IF(COUNTA(A110:E110)=0,"",IF(NOT(ISNUMBER(A110)),"Datum fehlt; ",IF(YEAR(A110)&lt;&gt;Jahr,"Datum nicht in "&amp;Jahr&amp;"; ",""))&amp;IF(B110="","Art fehlt; ","")&amp;IF(NOT(ISNUMBER(C110)),"Stunden fehlen; ","")&amp;IF(AND(B110="Überstunden",E110=""),"wer angeordnet hat, fehlt; ",""))</f>
      </c>
      <c r="I110" s="1">
        <f>IF(AND(B110&lt;&gt;"",ISNUMBER(C110)),1,0)</f>
      </c>
      <c r="J110" s="1">
        <f>IF(I110=0,0,IF(B110="Überstunden",1,-1)*ROUND(C110*1440,0)/1440)</f>
      </c>
      <c r="K110" s="1">
        <f>ROUND((K109+J110)*1440,0)/1440</f>
      </c>
      <c r="L110" s="1">
        <f>IF(ISNUMBER(A110),YEAR(A110)*100+MONTH(A110),0)</f>
      </c>
    </row>
    <row r="111" spans="1:12" x14ac:dyDescent="0.25">
      <c r="A111" s="13"/>
      <c r="B111" s="6"/>
      <c r="C111" s="14"/>
      <c r="D111" s="6"/>
      <c r="E111" s="6"/>
      <c r="F111" s="15">
        <f>IF(I111=0,"",IF(K111&lt;0,"-","+")&amp;TEXT(ABS(K111),"[h]:mm"))</f>
      </c>
      <c r="G111" s="16">
        <f>IF(I111=0,"",IF(ABS(K111)*24&lt;=N(Gruen),"grün",IF(ABS(K111)*24&lt;=N(Gelb),"gelb","rot")))</f>
      </c>
      <c r="H111" s="17">
        <f>IF(COUNTA(A111:E111)=0,"",IF(NOT(ISNUMBER(A111)),"Datum fehlt; ",IF(YEAR(A111)&lt;&gt;Jahr,"Datum nicht in "&amp;Jahr&amp;"; ",""))&amp;IF(B111="","Art fehlt; ","")&amp;IF(NOT(ISNUMBER(C111)),"Stunden fehlen; ","")&amp;IF(AND(B111="Überstunden",E111=""),"wer angeordnet hat, fehlt; ",""))</f>
      </c>
      <c r="I111" s="1">
        <f>IF(AND(B111&lt;&gt;"",ISNUMBER(C111)),1,0)</f>
      </c>
      <c r="J111" s="1">
        <f>IF(I111=0,0,IF(B111="Überstunden",1,-1)*ROUND(C111*1440,0)/1440)</f>
      </c>
      <c r="K111" s="1">
        <f>ROUND((K110+J111)*1440,0)/1440</f>
      </c>
      <c r="L111" s="1">
        <f>IF(ISNUMBER(A111),YEAR(A111)*100+MONTH(A111),0)</f>
      </c>
    </row>
    <row r="112" spans="1:12" x14ac:dyDescent="0.25">
      <c r="A112" s="13"/>
      <c r="B112" s="6"/>
      <c r="C112" s="14"/>
      <c r="D112" s="6"/>
      <c r="E112" s="6"/>
      <c r="F112" s="15">
        <f>IF(I112=0,"",IF(K112&lt;0,"-","+")&amp;TEXT(ABS(K112),"[h]:mm"))</f>
      </c>
      <c r="G112" s="16">
        <f>IF(I112=0,"",IF(ABS(K112)*24&lt;=N(Gruen),"grün",IF(ABS(K112)*24&lt;=N(Gelb),"gelb","rot")))</f>
      </c>
      <c r="H112" s="17">
        <f>IF(COUNTA(A112:E112)=0,"",IF(NOT(ISNUMBER(A112)),"Datum fehlt; ",IF(YEAR(A112)&lt;&gt;Jahr,"Datum nicht in "&amp;Jahr&amp;"; ",""))&amp;IF(B112="","Art fehlt; ","")&amp;IF(NOT(ISNUMBER(C112)),"Stunden fehlen; ","")&amp;IF(AND(B112="Überstunden",E112=""),"wer angeordnet hat, fehlt; ",""))</f>
      </c>
      <c r="I112" s="1">
        <f>IF(AND(B112&lt;&gt;"",ISNUMBER(C112)),1,0)</f>
      </c>
      <c r="J112" s="1">
        <f>IF(I112=0,0,IF(B112="Überstunden",1,-1)*ROUND(C112*1440,0)/1440)</f>
      </c>
      <c r="K112" s="1">
        <f>ROUND((K111+J112)*1440,0)/1440</f>
      </c>
      <c r="L112" s="1">
        <f>IF(ISNUMBER(A112),YEAR(A112)*100+MONTH(A112),0)</f>
      </c>
    </row>
    <row r="113" spans="1:12" x14ac:dyDescent="0.25">
      <c r="A113" s="13"/>
      <c r="B113" s="6"/>
      <c r="C113" s="14"/>
      <c r="D113" s="6"/>
      <c r="E113" s="6"/>
      <c r="F113" s="15">
        <f>IF(I113=0,"",IF(K113&lt;0,"-","+")&amp;TEXT(ABS(K113),"[h]:mm"))</f>
      </c>
      <c r="G113" s="16">
        <f>IF(I113=0,"",IF(ABS(K113)*24&lt;=N(Gruen),"grün",IF(ABS(K113)*24&lt;=N(Gelb),"gelb","rot")))</f>
      </c>
      <c r="H113" s="17">
        <f>IF(COUNTA(A113:E113)=0,"",IF(NOT(ISNUMBER(A113)),"Datum fehlt; ",IF(YEAR(A113)&lt;&gt;Jahr,"Datum nicht in "&amp;Jahr&amp;"; ",""))&amp;IF(B113="","Art fehlt; ","")&amp;IF(NOT(ISNUMBER(C113)),"Stunden fehlen; ","")&amp;IF(AND(B113="Überstunden",E113=""),"wer angeordnet hat, fehlt; ",""))</f>
      </c>
      <c r="I113" s="1">
        <f>IF(AND(B113&lt;&gt;"",ISNUMBER(C113)),1,0)</f>
      </c>
      <c r="J113" s="1">
        <f>IF(I113=0,0,IF(B113="Überstunden",1,-1)*ROUND(C113*1440,0)/1440)</f>
      </c>
      <c r="K113" s="1">
        <f>ROUND((K112+J113)*1440,0)/1440</f>
      </c>
      <c r="L113" s="1">
        <f>IF(ISNUMBER(A113),YEAR(A113)*100+MONTH(A113),0)</f>
      </c>
    </row>
    <row r="114" spans="1:12" x14ac:dyDescent="0.25">
      <c r="A114" s="13"/>
      <c r="B114" s="6"/>
      <c r="C114" s="14"/>
      <c r="D114" s="6"/>
      <c r="E114" s="6"/>
      <c r="F114" s="15">
        <f>IF(I114=0,"",IF(K114&lt;0,"-","+")&amp;TEXT(ABS(K114),"[h]:mm"))</f>
      </c>
      <c r="G114" s="16">
        <f>IF(I114=0,"",IF(ABS(K114)*24&lt;=N(Gruen),"grün",IF(ABS(K114)*24&lt;=N(Gelb),"gelb","rot")))</f>
      </c>
      <c r="H114" s="17">
        <f>IF(COUNTA(A114:E114)=0,"",IF(NOT(ISNUMBER(A114)),"Datum fehlt; ",IF(YEAR(A114)&lt;&gt;Jahr,"Datum nicht in "&amp;Jahr&amp;"; ",""))&amp;IF(B114="","Art fehlt; ","")&amp;IF(NOT(ISNUMBER(C114)),"Stunden fehlen; ","")&amp;IF(AND(B114="Überstunden",E114=""),"wer angeordnet hat, fehlt; ",""))</f>
      </c>
      <c r="I114" s="1">
        <f>IF(AND(B114&lt;&gt;"",ISNUMBER(C114)),1,0)</f>
      </c>
      <c r="J114" s="1">
        <f>IF(I114=0,0,IF(B114="Überstunden",1,-1)*ROUND(C114*1440,0)/1440)</f>
      </c>
      <c r="K114" s="1">
        <f>ROUND((K113+J114)*1440,0)/1440</f>
      </c>
      <c r="L114" s="1">
        <f>IF(ISNUMBER(A114),YEAR(A114)*100+MONTH(A114),0)</f>
      </c>
    </row>
    <row r="115" spans="1:12" x14ac:dyDescent="0.25">
      <c r="A115" s="13"/>
      <c r="B115" s="6"/>
      <c r="C115" s="14"/>
      <c r="D115" s="6"/>
      <c r="E115" s="6"/>
      <c r="F115" s="15">
        <f>IF(I115=0,"",IF(K115&lt;0,"-","+")&amp;TEXT(ABS(K115),"[h]:mm"))</f>
      </c>
      <c r="G115" s="16">
        <f>IF(I115=0,"",IF(ABS(K115)*24&lt;=N(Gruen),"grün",IF(ABS(K115)*24&lt;=N(Gelb),"gelb","rot")))</f>
      </c>
      <c r="H115" s="17">
        <f>IF(COUNTA(A115:E115)=0,"",IF(NOT(ISNUMBER(A115)),"Datum fehlt; ",IF(YEAR(A115)&lt;&gt;Jahr,"Datum nicht in "&amp;Jahr&amp;"; ",""))&amp;IF(B115="","Art fehlt; ","")&amp;IF(NOT(ISNUMBER(C115)),"Stunden fehlen; ","")&amp;IF(AND(B115="Überstunden",E115=""),"wer angeordnet hat, fehlt; ",""))</f>
      </c>
      <c r="I115" s="1">
        <f>IF(AND(B115&lt;&gt;"",ISNUMBER(C115)),1,0)</f>
      </c>
      <c r="J115" s="1">
        <f>IF(I115=0,0,IF(B115="Überstunden",1,-1)*ROUND(C115*1440,0)/1440)</f>
      </c>
      <c r="K115" s="1">
        <f>ROUND((K114+J115)*1440,0)/1440</f>
      </c>
      <c r="L115" s="1">
        <f>IF(ISNUMBER(A115),YEAR(A115)*100+MONTH(A115),0)</f>
      </c>
    </row>
    <row r="116" spans="1:12" x14ac:dyDescent="0.25">
      <c r="A116" s="13"/>
      <c r="B116" s="6"/>
      <c r="C116" s="14"/>
      <c r="D116" s="6"/>
      <c r="E116" s="6"/>
      <c r="F116" s="15">
        <f>IF(I116=0,"",IF(K116&lt;0,"-","+")&amp;TEXT(ABS(K116),"[h]:mm"))</f>
      </c>
      <c r="G116" s="16">
        <f>IF(I116=0,"",IF(ABS(K116)*24&lt;=N(Gruen),"grün",IF(ABS(K116)*24&lt;=N(Gelb),"gelb","rot")))</f>
      </c>
      <c r="H116" s="17">
        <f>IF(COUNTA(A116:E116)=0,"",IF(NOT(ISNUMBER(A116)),"Datum fehlt; ",IF(YEAR(A116)&lt;&gt;Jahr,"Datum nicht in "&amp;Jahr&amp;"; ",""))&amp;IF(B116="","Art fehlt; ","")&amp;IF(NOT(ISNUMBER(C116)),"Stunden fehlen; ","")&amp;IF(AND(B116="Überstunden",E116=""),"wer angeordnet hat, fehlt; ",""))</f>
      </c>
      <c r="I116" s="1">
        <f>IF(AND(B116&lt;&gt;"",ISNUMBER(C116)),1,0)</f>
      </c>
      <c r="J116" s="1">
        <f>IF(I116=0,0,IF(B116="Überstunden",1,-1)*ROUND(C116*1440,0)/1440)</f>
      </c>
      <c r="K116" s="1">
        <f>ROUND((K115+J116)*1440,0)/1440</f>
      </c>
      <c r="L116" s="1">
        <f>IF(ISNUMBER(A116),YEAR(A116)*100+MONTH(A116),0)</f>
      </c>
    </row>
    <row r="117" spans="1:12" x14ac:dyDescent="0.25">
      <c r="A117" s="13"/>
      <c r="B117" s="6"/>
      <c r="C117" s="14"/>
      <c r="D117" s="6"/>
      <c r="E117" s="6"/>
      <c r="F117" s="15">
        <f>IF(I117=0,"",IF(K117&lt;0,"-","+")&amp;TEXT(ABS(K117),"[h]:mm"))</f>
      </c>
      <c r="G117" s="16">
        <f>IF(I117=0,"",IF(ABS(K117)*24&lt;=N(Gruen),"grün",IF(ABS(K117)*24&lt;=N(Gelb),"gelb","rot")))</f>
      </c>
      <c r="H117" s="17">
        <f>IF(COUNTA(A117:E117)=0,"",IF(NOT(ISNUMBER(A117)),"Datum fehlt; ",IF(YEAR(A117)&lt;&gt;Jahr,"Datum nicht in "&amp;Jahr&amp;"; ",""))&amp;IF(B117="","Art fehlt; ","")&amp;IF(NOT(ISNUMBER(C117)),"Stunden fehlen; ","")&amp;IF(AND(B117="Überstunden",E117=""),"wer angeordnet hat, fehlt; ",""))</f>
      </c>
      <c r="I117" s="1">
        <f>IF(AND(B117&lt;&gt;"",ISNUMBER(C117)),1,0)</f>
      </c>
      <c r="J117" s="1">
        <f>IF(I117=0,0,IF(B117="Überstunden",1,-1)*ROUND(C117*1440,0)/1440)</f>
      </c>
      <c r="K117" s="1">
        <f>ROUND((K116+J117)*1440,0)/1440</f>
      </c>
      <c r="L117" s="1">
        <f>IF(ISNUMBER(A117),YEAR(A117)*100+MONTH(A117),0)</f>
      </c>
    </row>
    <row r="118" spans="1:12" x14ac:dyDescent="0.25">
      <c r="A118" s="13"/>
      <c r="B118" s="6"/>
      <c r="C118" s="14"/>
      <c r="D118" s="6"/>
      <c r="E118" s="6"/>
      <c r="F118" s="15">
        <f>IF(I118=0,"",IF(K118&lt;0,"-","+")&amp;TEXT(ABS(K118),"[h]:mm"))</f>
      </c>
      <c r="G118" s="16">
        <f>IF(I118=0,"",IF(ABS(K118)*24&lt;=N(Gruen),"grün",IF(ABS(K118)*24&lt;=N(Gelb),"gelb","rot")))</f>
      </c>
      <c r="H118" s="17">
        <f>IF(COUNTA(A118:E118)=0,"",IF(NOT(ISNUMBER(A118)),"Datum fehlt; ",IF(YEAR(A118)&lt;&gt;Jahr,"Datum nicht in "&amp;Jahr&amp;"; ",""))&amp;IF(B118="","Art fehlt; ","")&amp;IF(NOT(ISNUMBER(C118)),"Stunden fehlen; ","")&amp;IF(AND(B118="Überstunden",E118=""),"wer angeordnet hat, fehlt; ",""))</f>
      </c>
      <c r="I118" s="1">
        <f>IF(AND(B118&lt;&gt;"",ISNUMBER(C118)),1,0)</f>
      </c>
      <c r="J118" s="1">
        <f>IF(I118=0,0,IF(B118="Überstunden",1,-1)*ROUND(C118*1440,0)/1440)</f>
      </c>
      <c r="K118" s="1">
        <f>ROUND((K117+J118)*1440,0)/1440</f>
      </c>
      <c r="L118" s="1">
        <f>IF(ISNUMBER(A118),YEAR(A118)*100+MONTH(A118),0)</f>
      </c>
    </row>
    <row r="119" spans="1:12" x14ac:dyDescent="0.25">
      <c r="A119" s="13"/>
      <c r="B119" s="6"/>
      <c r="C119" s="14"/>
      <c r="D119" s="6"/>
      <c r="E119" s="6"/>
      <c r="F119" s="15">
        <f>IF(I119=0,"",IF(K119&lt;0,"-","+")&amp;TEXT(ABS(K119),"[h]:mm"))</f>
      </c>
      <c r="G119" s="16">
        <f>IF(I119=0,"",IF(ABS(K119)*24&lt;=N(Gruen),"grün",IF(ABS(K119)*24&lt;=N(Gelb),"gelb","rot")))</f>
      </c>
      <c r="H119" s="17">
        <f>IF(COUNTA(A119:E119)=0,"",IF(NOT(ISNUMBER(A119)),"Datum fehlt; ",IF(YEAR(A119)&lt;&gt;Jahr,"Datum nicht in "&amp;Jahr&amp;"; ",""))&amp;IF(B119="","Art fehlt; ","")&amp;IF(NOT(ISNUMBER(C119)),"Stunden fehlen; ","")&amp;IF(AND(B119="Überstunden",E119=""),"wer angeordnet hat, fehlt; ",""))</f>
      </c>
      <c r="I119" s="1">
        <f>IF(AND(B119&lt;&gt;"",ISNUMBER(C119)),1,0)</f>
      </c>
      <c r="J119" s="1">
        <f>IF(I119=0,0,IF(B119="Überstunden",1,-1)*ROUND(C119*1440,0)/1440)</f>
      </c>
      <c r="K119" s="1">
        <f>ROUND((K118+J119)*1440,0)/1440</f>
      </c>
      <c r="L119" s="1">
        <f>IF(ISNUMBER(A119),YEAR(A119)*100+MONTH(A119),0)</f>
      </c>
    </row>
    <row r="120" spans="1:12" x14ac:dyDescent="0.25">
      <c r="A120" s="13"/>
      <c r="B120" s="6"/>
      <c r="C120" s="14"/>
      <c r="D120" s="6"/>
      <c r="E120" s="6"/>
      <c r="F120" s="15">
        <f>IF(I120=0,"",IF(K120&lt;0,"-","+")&amp;TEXT(ABS(K120),"[h]:mm"))</f>
      </c>
      <c r="G120" s="16">
        <f>IF(I120=0,"",IF(ABS(K120)*24&lt;=N(Gruen),"grün",IF(ABS(K120)*24&lt;=N(Gelb),"gelb","rot")))</f>
      </c>
      <c r="H120" s="17">
        <f>IF(COUNTA(A120:E120)=0,"",IF(NOT(ISNUMBER(A120)),"Datum fehlt; ",IF(YEAR(A120)&lt;&gt;Jahr,"Datum nicht in "&amp;Jahr&amp;"; ",""))&amp;IF(B120="","Art fehlt; ","")&amp;IF(NOT(ISNUMBER(C120)),"Stunden fehlen; ","")&amp;IF(AND(B120="Überstunden",E120=""),"wer angeordnet hat, fehlt; ",""))</f>
      </c>
      <c r="I120" s="1">
        <f>IF(AND(B120&lt;&gt;"",ISNUMBER(C120)),1,0)</f>
      </c>
      <c r="J120" s="1">
        <f>IF(I120=0,0,IF(B120="Überstunden",1,-1)*ROUND(C120*1440,0)/1440)</f>
      </c>
      <c r="K120" s="1">
        <f>ROUND((K119+J120)*1440,0)/1440</f>
      </c>
      <c r="L120" s="1">
        <f>IF(ISNUMBER(A120),YEAR(A120)*100+MONTH(A120),0)</f>
      </c>
    </row>
    <row r="121" spans="1:12" x14ac:dyDescent="0.25">
      <c r="A121" s="13"/>
      <c r="B121" s="6"/>
      <c r="C121" s="14"/>
      <c r="D121" s="6"/>
      <c r="E121" s="6"/>
      <c r="F121" s="15">
        <f>IF(I121=0,"",IF(K121&lt;0,"-","+")&amp;TEXT(ABS(K121),"[h]:mm"))</f>
      </c>
      <c r="G121" s="16">
        <f>IF(I121=0,"",IF(ABS(K121)*24&lt;=N(Gruen),"grün",IF(ABS(K121)*24&lt;=N(Gelb),"gelb","rot")))</f>
      </c>
      <c r="H121" s="17">
        <f>IF(COUNTA(A121:E121)=0,"",IF(NOT(ISNUMBER(A121)),"Datum fehlt; ",IF(YEAR(A121)&lt;&gt;Jahr,"Datum nicht in "&amp;Jahr&amp;"; ",""))&amp;IF(B121="","Art fehlt; ","")&amp;IF(NOT(ISNUMBER(C121)),"Stunden fehlen; ","")&amp;IF(AND(B121="Überstunden",E121=""),"wer angeordnet hat, fehlt; ",""))</f>
      </c>
      <c r="I121" s="1">
        <f>IF(AND(B121&lt;&gt;"",ISNUMBER(C121)),1,0)</f>
      </c>
      <c r="J121" s="1">
        <f>IF(I121=0,0,IF(B121="Überstunden",1,-1)*ROUND(C121*1440,0)/1440)</f>
      </c>
      <c r="K121" s="1">
        <f>ROUND((K120+J121)*1440,0)/1440</f>
      </c>
      <c r="L121" s="1">
        <f>IF(ISNUMBER(A121),YEAR(A121)*100+MONTH(A121),0)</f>
      </c>
    </row>
    <row r="122" spans="1:12" x14ac:dyDescent="0.25">
      <c r="A122" s="13"/>
      <c r="B122" s="6"/>
      <c r="C122" s="14"/>
      <c r="D122" s="6"/>
      <c r="E122" s="6"/>
      <c r="F122" s="15">
        <f>IF(I122=0,"",IF(K122&lt;0,"-","+")&amp;TEXT(ABS(K122),"[h]:mm"))</f>
      </c>
      <c r="G122" s="16">
        <f>IF(I122=0,"",IF(ABS(K122)*24&lt;=N(Gruen),"grün",IF(ABS(K122)*24&lt;=N(Gelb),"gelb","rot")))</f>
      </c>
      <c r="H122" s="17">
        <f>IF(COUNTA(A122:E122)=0,"",IF(NOT(ISNUMBER(A122)),"Datum fehlt; ",IF(YEAR(A122)&lt;&gt;Jahr,"Datum nicht in "&amp;Jahr&amp;"; ",""))&amp;IF(B122="","Art fehlt; ","")&amp;IF(NOT(ISNUMBER(C122)),"Stunden fehlen; ","")&amp;IF(AND(B122="Überstunden",E122=""),"wer angeordnet hat, fehlt; ",""))</f>
      </c>
      <c r="I122" s="1">
        <f>IF(AND(B122&lt;&gt;"",ISNUMBER(C122)),1,0)</f>
      </c>
      <c r="J122" s="1">
        <f>IF(I122=0,0,IF(B122="Überstunden",1,-1)*ROUND(C122*1440,0)/1440)</f>
      </c>
      <c r="K122" s="1">
        <f>ROUND((K121+J122)*1440,0)/1440</f>
      </c>
      <c r="L122" s="1">
        <f>IF(ISNUMBER(A122),YEAR(A122)*100+MONTH(A122),0)</f>
      </c>
    </row>
    <row r="123" spans="1:12" x14ac:dyDescent="0.25">
      <c r="A123" s="13"/>
      <c r="B123" s="6"/>
      <c r="C123" s="14"/>
      <c r="D123" s="6"/>
      <c r="E123" s="6"/>
      <c r="F123" s="15">
        <f>IF(I123=0,"",IF(K123&lt;0,"-","+")&amp;TEXT(ABS(K123),"[h]:mm"))</f>
      </c>
      <c r="G123" s="16">
        <f>IF(I123=0,"",IF(ABS(K123)*24&lt;=N(Gruen),"grün",IF(ABS(K123)*24&lt;=N(Gelb),"gelb","rot")))</f>
      </c>
      <c r="H123" s="17">
        <f>IF(COUNTA(A123:E123)=0,"",IF(NOT(ISNUMBER(A123)),"Datum fehlt; ",IF(YEAR(A123)&lt;&gt;Jahr,"Datum nicht in "&amp;Jahr&amp;"; ",""))&amp;IF(B123="","Art fehlt; ","")&amp;IF(NOT(ISNUMBER(C123)),"Stunden fehlen; ","")&amp;IF(AND(B123="Überstunden",E123=""),"wer angeordnet hat, fehlt; ",""))</f>
      </c>
      <c r="I123" s="1">
        <f>IF(AND(B123&lt;&gt;"",ISNUMBER(C123)),1,0)</f>
      </c>
      <c r="J123" s="1">
        <f>IF(I123=0,0,IF(B123="Überstunden",1,-1)*ROUND(C123*1440,0)/1440)</f>
      </c>
      <c r="K123" s="1">
        <f>ROUND((K122+J123)*1440,0)/1440</f>
      </c>
      <c r="L123" s="1">
        <f>IF(ISNUMBER(A123),YEAR(A123)*100+MONTH(A123),0)</f>
      </c>
    </row>
    <row r="124" spans="1:12" x14ac:dyDescent="0.25">
      <c r="A124" s="13"/>
      <c r="B124" s="6"/>
      <c r="C124" s="14"/>
      <c r="D124" s="6"/>
      <c r="E124" s="6"/>
      <c r="F124" s="15">
        <f>IF(I124=0,"",IF(K124&lt;0,"-","+")&amp;TEXT(ABS(K124),"[h]:mm"))</f>
      </c>
      <c r="G124" s="16">
        <f>IF(I124=0,"",IF(ABS(K124)*24&lt;=N(Gruen),"grün",IF(ABS(K124)*24&lt;=N(Gelb),"gelb","rot")))</f>
      </c>
      <c r="H124" s="17">
        <f>IF(COUNTA(A124:E124)=0,"",IF(NOT(ISNUMBER(A124)),"Datum fehlt; ",IF(YEAR(A124)&lt;&gt;Jahr,"Datum nicht in "&amp;Jahr&amp;"; ",""))&amp;IF(B124="","Art fehlt; ","")&amp;IF(NOT(ISNUMBER(C124)),"Stunden fehlen; ","")&amp;IF(AND(B124="Überstunden",E124=""),"wer angeordnet hat, fehlt; ",""))</f>
      </c>
      <c r="I124" s="1">
        <f>IF(AND(B124&lt;&gt;"",ISNUMBER(C124)),1,0)</f>
      </c>
      <c r="J124" s="1">
        <f>IF(I124=0,0,IF(B124="Überstunden",1,-1)*ROUND(C124*1440,0)/1440)</f>
      </c>
      <c r="K124" s="1">
        <f>ROUND((K123+J124)*1440,0)/1440</f>
      </c>
      <c r="L124" s="1">
        <f>IF(ISNUMBER(A124),YEAR(A124)*100+MONTH(A124),0)</f>
      </c>
    </row>
  </sheetData>
  <sheetProtection sheet="1" formatCells="0" formatColumns="0" formatRows="0"/>
  <conditionalFormatting sqref="G5:G124">
    <cfRule type="expression" dxfId="0" priority="1">
      <formula>G5="grün"</formula>
    </cfRule>
    <cfRule type="expression" dxfId="1" priority="2">
      <formula>G5="gelb"</formula>
    </cfRule>
    <cfRule type="expression" dxfId="2" priority="3">
      <formula>G5="rot"</formula>
    </cfRule>
  </conditionalFormatting>
  <dataValidations count="6">
    <dataValidation type="date" allowBlank="1" showErrorMessage="1" errorTitle="Datum" error="Bitte ein Datum eintragen, z. B. 14.03.2026." sqref="A10:A124">
      <formula1>36526</formula1>
      <formula2>73050</formula2>
    </dataValidation>
    <dataValidation type="date" allowBlank="1" showErrorMessage="1" errorTitle="Datum" error="Bitte ein Datum eintragen, z. B. 14.03.2026." sqref="A5:A124">
      <formula1>36526</formula1>
      <formula2>73050</formula2>
    </dataValidation>
    <dataValidation type="list" allowBlank="1" showErrorMessage="1" errorTitle="Art" error="Bitte aus der Liste wählen." sqref="B10:B124">
      <formula1>"Überstunden,Minusstunden,Freizeitausgleich,Auszahlung"</formula1>
    </dataValidation>
    <dataValidation type="list" allowBlank="1" showErrorMessage="1" errorTitle="Art" error="Bitte aus der Liste wählen." sqref="B5:B124">
      <formula1>"Überstunden,Minusstunden,Freizeitausgleich,Auszahlung"</formula1>
    </dataValidation>
    <dataValidation type="decimal" allowBlank="1" showErrorMessage="1" errorTitle="Stunden" error="Bitte die Stunden als hh:mm eintragen, z. B. 2:30." sqref="C10:C124">
      <formula1>0</formula1>
      <formula2>41.66</formula2>
    </dataValidation>
    <dataValidation type="decimal" allowBlank="1" showErrorMessage="1" errorTitle="Stunden" error="Bitte die Stunden als hh:mm eintragen, z. B. 2:30." sqref="C5:C124">
      <formula1>0</formula1>
      <formula2>41.66</formula2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"/>
  <sheetViews>
    <sheetView workbookViewId="0" showGridLines="0"/>
  </sheetViews>
  <sheetFormatPr defaultRowHeight="15" outlineLevelRow="0" outlineLevelCol="0" x14ac:dyDescent="55"/>
  <cols>
    <col min="1" max="1" width="14" customWidth="1"/>
    <col min="2" max="3" width="13" customWidth="1"/>
    <col min="4" max="4" width="16" customWidth="1"/>
    <col min="5" max="6" width="13" customWidth="1"/>
    <col min="8" max="8" width="18" customWidth="1"/>
    <col min="12" max="12" width="9" hidden="1" customWidth="1"/>
  </cols>
  <sheetData>
    <row r="1" spans="1:1" x14ac:dyDescent="0.25">
      <c r="A1" s="5">
        <f>"Überstundenkonto "&amp;Jahr&amp;IF(MitarbeiterName="",""," · "&amp;MitarbeiterName)&amp;IF(Firma="",""," · "&amp;Firma)</f>
      </c>
    </row>
    <row r="2" spans="1:1" x14ac:dyDescent="0.25">
      <c r="A2" s="7">
        <f>"Stand zum Jahresbeginn: "&amp;IF(ROUND(N(Startsaldo)*60,0)/1440&lt;0,"-","+")&amp;TEXT(ABS(ROUND(N(Startsaldo)*60,0)/1440),"[h]:mm")&amp;" Std.; Einträge nach ihrem Datum."</f>
      </c>
    </row>
    <row r="4" ht="28" customHeight="1" spans="1:8" x14ac:dyDescent="0.25">
      <c r="A4" s="12" t="s">
        <v>40</v>
      </c>
      <c r="B4" s="12" t="s">
        <v>41</v>
      </c>
      <c r="C4" s="12" t="s">
        <v>42</v>
      </c>
      <c r="D4" s="12" t="s">
        <v>43</v>
      </c>
      <c r="E4" s="12" t="s">
        <v>44</v>
      </c>
      <c r="F4" s="12" t="s">
        <v>45</v>
      </c>
      <c r="G4" s="12" t="s">
        <v>38</v>
      </c>
      <c r="H4" s="12" t="s">
        <v>46</v>
      </c>
    </row>
    <row r="5" spans="1:12" x14ac:dyDescent="0.25">
      <c r="A5" s="18" t="s">
        <v>47</v>
      </c>
      <c r="B5" s="19">
        <f>ROUND(SUMPRODUCT((Nachweis!$I$5:$I$124=1)*(Nachweis!$L$5:$L$124=Jahr*100+1)*(Nachweis!$B$5:$B$124="Überstunden")*Nachweis!$C$5:$C$124)*1440,0)/1440</f>
      </c>
      <c r="C5" s="19">
        <f>ROUND(SUMPRODUCT((Nachweis!$I$5:$I$124=1)*(Nachweis!$L$5:$L$124=Jahr*100+1)*(Nachweis!$B$5:$B$124="Minusstunden")*Nachweis!$C$5:$C$124)*1440,0)/1440</f>
      </c>
      <c r="D5" s="19">
        <f>ROUND(SUMPRODUCT((Nachweis!$I$5:$I$124=1)*(Nachweis!$L$5:$L$124=Jahr*100+1)*(Nachweis!$B$5:$B$124="Freizeitausgleich")*Nachweis!$C$5:$C$124)*1440,0)/1440</f>
      </c>
      <c r="E5" s="19">
        <f>ROUND(SUMPRODUCT((Nachweis!$I$5:$I$124=1)*(Nachweis!$L$5:$L$124=Jahr*100+1)*(Nachweis!$B$5:$B$124="Auszahlung")*Nachweis!$C$5:$C$124)*1440,0)/1440</f>
      </c>
      <c r="F5" s="15">
        <f>IF(L5&lt;0,"-","+")&amp;TEXT(ABS(L5),"[h]:mm")</f>
      </c>
      <c r="G5" s="16">
        <f>IF(ABS(L5)*24&lt;=N(Gruen),"grün",IF(ABS(L5)*24&lt;=N(Gelb),"gelb","rot"))</f>
      </c>
      <c r="H5" s="20">
        <f>IF(OR(N(Stundenlohn)=0,E5=0),"",ROUND(E5*24*Stundenlohn*(1+N(Zuschlag)/100),2))</f>
      </c>
      <c r="I5" s="1"/>
      <c r="J5" s="1"/>
      <c r="K5" s="1"/>
      <c r="L5" s="1">
        <f>ROUND((N(Startsaldo)/24+SUMPRODUCT((Nachweis!$I$5:$I$124=1)*(Nachweis!$L$5:$L$124&gt;Jahr*100)*(Nachweis!$L$5:$L$124&lt;=Jahr*100+1)*Nachweis!$J$5:$J$124))*1440,0)/1440</f>
      </c>
    </row>
    <row r="6" spans="1:12" x14ac:dyDescent="0.25">
      <c r="A6" s="18" t="s">
        <v>48</v>
      </c>
      <c r="B6" s="19">
        <f>ROUND(SUMPRODUCT((Nachweis!$I$5:$I$124=1)*(Nachweis!$L$5:$L$124=Jahr*100+2)*(Nachweis!$B$5:$B$124="Überstunden")*Nachweis!$C$5:$C$124)*1440,0)/1440</f>
      </c>
      <c r="C6" s="19">
        <f>ROUND(SUMPRODUCT((Nachweis!$I$5:$I$124=1)*(Nachweis!$L$5:$L$124=Jahr*100+2)*(Nachweis!$B$5:$B$124="Minusstunden")*Nachweis!$C$5:$C$124)*1440,0)/1440</f>
      </c>
      <c r="D6" s="19">
        <f>ROUND(SUMPRODUCT((Nachweis!$I$5:$I$124=1)*(Nachweis!$L$5:$L$124=Jahr*100+2)*(Nachweis!$B$5:$B$124="Freizeitausgleich")*Nachweis!$C$5:$C$124)*1440,0)/1440</f>
      </c>
      <c r="E6" s="19">
        <f>ROUND(SUMPRODUCT((Nachweis!$I$5:$I$124=1)*(Nachweis!$L$5:$L$124=Jahr*100+2)*(Nachweis!$B$5:$B$124="Auszahlung")*Nachweis!$C$5:$C$124)*1440,0)/1440</f>
      </c>
      <c r="F6" s="15">
        <f>IF(L6&lt;0,"-","+")&amp;TEXT(ABS(L6),"[h]:mm")</f>
      </c>
      <c r="G6" s="16">
        <f>IF(ABS(L6)*24&lt;=N(Gruen),"grün",IF(ABS(L6)*24&lt;=N(Gelb),"gelb","rot"))</f>
      </c>
      <c r="H6" s="20">
        <f>IF(OR(N(Stundenlohn)=0,E6=0),"",ROUND(E6*24*Stundenlohn*(1+N(Zuschlag)/100),2))</f>
      </c>
      <c r="I6" s="1"/>
      <c r="J6" s="1"/>
      <c r="K6" s="1"/>
      <c r="L6" s="1">
        <f>ROUND((N(Startsaldo)/24+SUMPRODUCT((Nachweis!$I$5:$I$124=1)*(Nachweis!$L$5:$L$124&gt;Jahr*100)*(Nachweis!$L$5:$L$124&lt;=Jahr*100+2)*Nachweis!$J$5:$J$124))*1440,0)/1440</f>
      </c>
    </row>
    <row r="7" spans="1:12" x14ac:dyDescent="0.25">
      <c r="A7" s="18" t="s">
        <v>49</v>
      </c>
      <c r="B7" s="19">
        <f>ROUND(SUMPRODUCT((Nachweis!$I$5:$I$124=1)*(Nachweis!$L$5:$L$124=Jahr*100+3)*(Nachweis!$B$5:$B$124="Überstunden")*Nachweis!$C$5:$C$124)*1440,0)/1440</f>
      </c>
      <c r="C7" s="19">
        <f>ROUND(SUMPRODUCT((Nachweis!$I$5:$I$124=1)*(Nachweis!$L$5:$L$124=Jahr*100+3)*(Nachweis!$B$5:$B$124="Minusstunden")*Nachweis!$C$5:$C$124)*1440,0)/1440</f>
      </c>
      <c r="D7" s="19">
        <f>ROUND(SUMPRODUCT((Nachweis!$I$5:$I$124=1)*(Nachweis!$L$5:$L$124=Jahr*100+3)*(Nachweis!$B$5:$B$124="Freizeitausgleich")*Nachweis!$C$5:$C$124)*1440,0)/1440</f>
      </c>
      <c r="E7" s="19">
        <f>ROUND(SUMPRODUCT((Nachweis!$I$5:$I$124=1)*(Nachweis!$L$5:$L$124=Jahr*100+3)*(Nachweis!$B$5:$B$124="Auszahlung")*Nachweis!$C$5:$C$124)*1440,0)/1440</f>
      </c>
      <c r="F7" s="15">
        <f>IF(L7&lt;0,"-","+")&amp;TEXT(ABS(L7),"[h]:mm")</f>
      </c>
      <c r="G7" s="16">
        <f>IF(ABS(L7)*24&lt;=N(Gruen),"grün",IF(ABS(L7)*24&lt;=N(Gelb),"gelb","rot"))</f>
      </c>
      <c r="H7" s="20">
        <f>IF(OR(N(Stundenlohn)=0,E7=0),"",ROUND(E7*24*Stundenlohn*(1+N(Zuschlag)/100),2))</f>
      </c>
      <c r="I7" s="1"/>
      <c r="J7" s="1"/>
      <c r="K7" s="1"/>
      <c r="L7" s="1">
        <f>ROUND((N(Startsaldo)/24+SUMPRODUCT((Nachweis!$I$5:$I$124=1)*(Nachweis!$L$5:$L$124&gt;Jahr*100)*(Nachweis!$L$5:$L$124&lt;=Jahr*100+3)*Nachweis!$J$5:$J$124))*1440,0)/1440</f>
      </c>
    </row>
    <row r="8" spans="1:12" x14ac:dyDescent="0.25">
      <c r="A8" s="18" t="s">
        <v>50</v>
      </c>
      <c r="B8" s="19">
        <f>ROUND(SUMPRODUCT((Nachweis!$I$5:$I$124=1)*(Nachweis!$L$5:$L$124=Jahr*100+4)*(Nachweis!$B$5:$B$124="Überstunden")*Nachweis!$C$5:$C$124)*1440,0)/1440</f>
      </c>
      <c r="C8" s="19">
        <f>ROUND(SUMPRODUCT((Nachweis!$I$5:$I$124=1)*(Nachweis!$L$5:$L$124=Jahr*100+4)*(Nachweis!$B$5:$B$124="Minusstunden")*Nachweis!$C$5:$C$124)*1440,0)/1440</f>
      </c>
      <c r="D8" s="19">
        <f>ROUND(SUMPRODUCT((Nachweis!$I$5:$I$124=1)*(Nachweis!$L$5:$L$124=Jahr*100+4)*(Nachweis!$B$5:$B$124="Freizeitausgleich")*Nachweis!$C$5:$C$124)*1440,0)/1440</f>
      </c>
      <c r="E8" s="19">
        <f>ROUND(SUMPRODUCT((Nachweis!$I$5:$I$124=1)*(Nachweis!$L$5:$L$124=Jahr*100+4)*(Nachweis!$B$5:$B$124="Auszahlung")*Nachweis!$C$5:$C$124)*1440,0)/1440</f>
      </c>
      <c r="F8" s="15">
        <f>IF(L8&lt;0,"-","+")&amp;TEXT(ABS(L8),"[h]:mm")</f>
      </c>
      <c r="G8" s="16">
        <f>IF(ABS(L8)*24&lt;=N(Gruen),"grün",IF(ABS(L8)*24&lt;=N(Gelb),"gelb","rot"))</f>
      </c>
      <c r="H8" s="20">
        <f>IF(OR(N(Stundenlohn)=0,E8=0),"",ROUND(E8*24*Stundenlohn*(1+N(Zuschlag)/100),2))</f>
      </c>
      <c r="I8" s="1"/>
      <c r="J8" s="1"/>
      <c r="K8" s="1"/>
      <c r="L8" s="1">
        <f>ROUND((N(Startsaldo)/24+SUMPRODUCT((Nachweis!$I$5:$I$124=1)*(Nachweis!$L$5:$L$124&gt;Jahr*100)*(Nachweis!$L$5:$L$124&lt;=Jahr*100+4)*Nachweis!$J$5:$J$124))*1440,0)/1440</f>
      </c>
    </row>
    <row r="9" spans="1:12" x14ac:dyDescent="0.25">
      <c r="A9" s="18" t="s">
        <v>51</v>
      </c>
      <c r="B9" s="19">
        <f>ROUND(SUMPRODUCT((Nachweis!$I$5:$I$124=1)*(Nachweis!$L$5:$L$124=Jahr*100+5)*(Nachweis!$B$5:$B$124="Überstunden")*Nachweis!$C$5:$C$124)*1440,0)/1440</f>
      </c>
      <c r="C9" s="19">
        <f>ROUND(SUMPRODUCT((Nachweis!$I$5:$I$124=1)*(Nachweis!$L$5:$L$124=Jahr*100+5)*(Nachweis!$B$5:$B$124="Minusstunden")*Nachweis!$C$5:$C$124)*1440,0)/1440</f>
      </c>
      <c r="D9" s="19">
        <f>ROUND(SUMPRODUCT((Nachweis!$I$5:$I$124=1)*(Nachweis!$L$5:$L$124=Jahr*100+5)*(Nachweis!$B$5:$B$124="Freizeitausgleich")*Nachweis!$C$5:$C$124)*1440,0)/1440</f>
      </c>
      <c r="E9" s="19">
        <f>ROUND(SUMPRODUCT((Nachweis!$I$5:$I$124=1)*(Nachweis!$L$5:$L$124=Jahr*100+5)*(Nachweis!$B$5:$B$124="Auszahlung")*Nachweis!$C$5:$C$124)*1440,0)/1440</f>
      </c>
      <c r="F9" s="15">
        <f>IF(L9&lt;0,"-","+")&amp;TEXT(ABS(L9),"[h]:mm")</f>
      </c>
      <c r="G9" s="16">
        <f>IF(ABS(L9)*24&lt;=N(Gruen),"grün",IF(ABS(L9)*24&lt;=N(Gelb),"gelb","rot"))</f>
      </c>
      <c r="H9" s="20">
        <f>IF(OR(N(Stundenlohn)=0,E9=0),"",ROUND(E9*24*Stundenlohn*(1+N(Zuschlag)/100),2))</f>
      </c>
      <c r="I9" s="1"/>
      <c r="J9" s="1"/>
      <c r="K9" s="1"/>
      <c r="L9" s="1">
        <f>ROUND((N(Startsaldo)/24+SUMPRODUCT((Nachweis!$I$5:$I$124=1)*(Nachweis!$L$5:$L$124&gt;Jahr*100)*(Nachweis!$L$5:$L$124&lt;=Jahr*100+5)*Nachweis!$J$5:$J$124))*1440,0)/1440</f>
      </c>
    </row>
    <row r="10" spans="1:12" x14ac:dyDescent="0.25">
      <c r="A10" s="18" t="s">
        <v>52</v>
      </c>
      <c r="B10" s="19">
        <f>ROUND(SUMPRODUCT((Nachweis!$I$5:$I$124=1)*(Nachweis!$L$5:$L$124=Jahr*100+6)*(Nachweis!$B$5:$B$124="Überstunden")*Nachweis!$C$5:$C$124)*1440,0)/1440</f>
      </c>
      <c r="C10" s="19">
        <f>ROUND(SUMPRODUCT((Nachweis!$I$5:$I$124=1)*(Nachweis!$L$5:$L$124=Jahr*100+6)*(Nachweis!$B$5:$B$124="Minusstunden")*Nachweis!$C$5:$C$124)*1440,0)/1440</f>
      </c>
      <c r="D10" s="19">
        <f>ROUND(SUMPRODUCT((Nachweis!$I$5:$I$124=1)*(Nachweis!$L$5:$L$124=Jahr*100+6)*(Nachweis!$B$5:$B$124="Freizeitausgleich")*Nachweis!$C$5:$C$124)*1440,0)/1440</f>
      </c>
      <c r="E10" s="19">
        <f>ROUND(SUMPRODUCT((Nachweis!$I$5:$I$124=1)*(Nachweis!$L$5:$L$124=Jahr*100+6)*(Nachweis!$B$5:$B$124="Auszahlung")*Nachweis!$C$5:$C$124)*1440,0)/1440</f>
      </c>
      <c r="F10" s="15">
        <f>IF(L10&lt;0,"-","+")&amp;TEXT(ABS(L10),"[h]:mm")</f>
      </c>
      <c r="G10" s="16">
        <f>IF(ABS(L10)*24&lt;=N(Gruen),"grün",IF(ABS(L10)*24&lt;=N(Gelb),"gelb","rot"))</f>
      </c>
      <c r="H10" s="20">
        <f>IF(OR(N(Stundenlohn)=0,E10=0),"",ROUND(E10*24*Stundenlohn*(1+N(Zuschlag)/100),2))</f>
      </c>
      <c r="I10" s="1"/>
      <c r="J10" s="1"/>
      <c r="K10" s="1"/>
      <c r="L10" s="1">
        <f>ROUND((N(Startsaldo)/24+SUMPRODUCT((Nachweis!$I$5:$I$124=1)*(Nachweis!$L$5:$L$124&gt;Jahr*100)*(Nachweis!$L$5:$L$124&lt;=Jahr*100+6)*Nachweis!$J$5:$J$124))*1440,0)/1440</f>
      </c>
    </row>
    <row r="11" spans="1:12" x14ac:dyDescent="0.25">
      <c r="A11" s="18" t="s">
        <v>53</v>
      </c>
      <c r="B11" s="19">
        <f>ROUND(SUMPRODUCT((Nachweis!$I$5:$I$124=1)*(Nachweis!$L$5:$L$124=Jahr*100+7)*(Nachweis!$B$5:$B$124="Überstunden")*Nachweis!$C$5:$C$124)*1440,0)/1440</f>
      </c>
      <c r="C11" s="19">
        <f>ROUND(SUMPRODUCT((Nachweis!$I$5:$I$124=1)*(Nachweis!$L$5:$L$124=Jahr*100+7)*(Nachweis!$B$5:$B$124="Minusstunden")*Nachweis!$C$5:$C$124)*1440,0)/1440</f>
      </c>
      <c r="D11" s="19">
        <f>ROUND(SUMPRODUCT((Nachweis!$I$5:$I$124=1)*(Nachweis!$L$5:$L$124=Jahr*100+7)*(Nachweis!$B$5:$B$124="Freizeitausgleich")*Nachweis!$C$5:$C$124)*1440,0)/1440</f>
      </c>
      <c r="E11" s="19">
        <f>ROUND(SUMPRODUCT((Nachweis!$I$5:$I$124=1)*(Nachweis!$L$5:$L$124=Jahr*100+7)*(Nachweis!$B$5:$B$124="Auszahlung")*Nachweis!$C$5:$C$124)*1440,0)/1440</f>
      </c>
      <c r="F11" s="15">
        <f>IF(L11&lt;0,"-","+")&amp;TEXT(ABS(L11),"[h]:mm")</f>
      </c>
      <c r="G11" s="16">
        <f>IF(ABS(L11)*24&lt;=N(Gruen),"grün",IF(ABS(L11)*24&lt;=N(Gelb),"gelb","rot"))</f>
      </c>
      <c r="H11" s="20">
        <f>IF(OR(N(Stundenlohn)=0,E11=0),"",ROUND(E11*24*Stundenlohn*(1+N(Zuschlag)/100),2))</f>
      </c>
      <c r="I11" s="1"/>
      <c r="J11" s="1"/>
      <c r="K11" s="1"/>
      <c r="L11" s="1">
        <f>ROUND((N(Startsaldo)/24+SUMPRODUCT((Nachweis!$I$5:$I$124=1)*(Nachweis!$L$5:$L$124&gt;Jahr*100)*(Nachweis!$L$5:$L$124&lt;=Jahr*100+7)*Nachweis!$J$5:$J$124))*1440,0)/1440</f>
      </c>
    </row>
    <row r="12" spans="1:12" x14ac:dyDescent="0.25">
      <c r="A12" s="18" t="s">
        <v>54</v>
      </c>
      <c r="B12" s="19">
        <f>ROUND(SUMPRODUCT((Nachweis!$I$5:$I$124=1)*(Nachweis!$L$5:$L$124=Jahr*100+8)*(Nachweis!$B$5:$B$124="Überstunden")*Nachweis!$C$5:$C$124)*1440,0)/1440</f>
      </c>
      <c r="C12" s="19">
        <f>ROUND(SUMPRODUCT((Nachweis!$I$5:$I$124=1)*(Nachweis!$L$5:$L$124=Jahr*100+8)*(Nachweis!$B$5:$B$124="Minusstunden")*Nachweis!$C$5:$C$124)*1440,0)/1440</f>
      </c>
      <c r="D12" s="19">
        <f>ROUND(SUMPRODUCT((Nachweis!$I$5:$I$124=1)*(Nachweis!$L$5:$L$124=Jahr*100+8)*(Nachweis!$B$5:$B$124="Freizeitausgleich")*Nachweis!$C$5:$C$124)*1440,0)/1440</f>
      </c>
      <c r="E12" s="19">
        <f>ROUND(SUMPRODUCT((Nachweis!$I$5:$I$124=1)*(Nachweis!$L$5:$L$124=Jahr*100+8)*(Nachweis!$B$5:$B$124="Auszahlung")*Nachweis!$C$5:$C$124)*1440,0)/1440</f>
      </c>
      <c r="F12" s="15">
        <f>IF(L12&lt;0,"-","+")&amp;TEXT(ABS(L12),"[h]:mm")</f>
      </c>
      <c r="G12" s="16">
        <f>IF(ABS(L12)*24&lt;=N(Gruen),"grün",IF(ABS(L12)*24&lt;=N(Gelb),"gelb","rot"))</f>
      </c>
      <c r="H12" s="20">
        <f>IF(OR(N(Stundenlohn)=0,E12=0),"",ROUND(E12*24*Stundenlohn*(1+N(Zuschlag)/100),2))</f>
      </c>
      <c r="I12" s="1"/>
      <c r="J12" s="1"/>
      <c r="K12" s="1"/>
      <c r="L12" s="1">
        <f>ROUND((N(Startsaldo)/24+SUMPRODUCT((Nachweis!$I$5:$I$124=1)*(Nachweis!$L$5:$L$124&gt;Jahr*100)*(Nachweis!$L$5:$L$124&lt;=Jahr*100+8)*Nachweis!$J$5:$J$124))*1440,0)/1440</f>
      </c>
    </row>
    <row r="13" spans="1:12" x14ac:dyDescent="0.25">
      <c r="A13" s="18" t="s">
        <v>55</v>
      </c>
      <c r="B13" s="19">
        <f>ROUND(SUMPRODUCT((Nachweis!$I$5:$I$124=1)*(Nachweis!$L$5:$L$124=Jahr*100+9)*(Nachweis!$B$5:$B$124="Überstunden")*Nachweis!$C$5:$C$124)*1440,0)/1440</f>
      </c>
      <c r="C13" s="19">
        <f>ROUND(SUMPRODUCT((Nachweis!$I$5:$I$124=1)*(Nachweis!$L$5:$L$124=Jahr*100+9)*(Nachweis!$B$5:$B$124="Minusstunden")*Nachweis!$C$5:$C$124)*1440,0)/1440</f>
      </c>
      <c r="D13" s="19">
        <f>ROUND(SUMPRODUCT((Nachweis!$I$5:$I$124=1)*(Nachweis!$L$5:$L$124=Jahr*100+9)*(Nachweis!$B$5:$B$124="Freizeitausgleich")*Nachweis!$C$5:$C$124)*1440,0)/1440</f>
      </c>
      <c r="E13" s="19">
        <f>ROUND(SUMPRODUCT((Nachweis!$I$5:$I$124=1)*(Nachweis!$L$5:$L$124=Jahr*100+9)*(Nachweis!$B$5:$B$124="Auszahlung")*Nachweis!$C$5:$C$124)*1440,0)/1440</f>
      </c>
      <c r="F13" s="15">
        <f>IF(L13&lt;0,"-","+")&amp;TEXT(ABS(L13),"[h]:mm")</f>
      </c>
      <c r="G13" s="16">
        <f>IF(ABS(L13)*24&lt;=N(Gruen),"grün",IF(ABS(L13)*24&lt;=N(Gelb),"gelb","rot"))</f>
      </c>
      <c r="H13" s="20">
        <f>IF(OR(N(Stundenlohn)=0,E13=0),"",ROUND(E13*24*Stundenlohn*(1+N(Zuschlag)/100),2))</f>
      </c>
      <c r="I13" s="1"/>
      <c r="J13" s="1"/>
      <c r="K13" s="1"/>
      <c r="L13" s="1">
        <f>ROUND((N(Startsaldo)/24+SUMPRODUCT((Nachweis!$I$5:$I$124=1)*(Nachweis!$L$5:$L$124&gt;Jahr*100)*(Nachweis!$L$5:$L$124&lt;=Jahr*100+9)*Nachweis!$J$5:$J$124))*1440,0)/1440</f>
      </c>
    </row>
    <row r="14" spans="1:12" x14ac:dyDescent="0.25">
      <c r="A14" s="18" t="s">
        <v>56</v>
      </c>
      <c r="B14" s="19">
        <f>ROUND(SUMPRODUCT((Nachweis!$I$5:$I$124=1)*(Nachweis!$L$5:$L$124=Jahr*100+10)*(Nachweis!$B$5:$B$124="Überstunden")*Nachweis!$C$5:$C$124)*1440,0)/1440</f>
      </c>
      <c r="C14" s="19">
        <f>ROUND(SUMPRODUCT((Nachweis!$I$5:$I$124=1)*(Nachweis!$L$5:$L$124=Jahr*100+10)*(Nachweis!$B$5:$B$124="Minusstunden")*Nachweis!$C$5:$C$124)*1440,0)/1440</f>
      </c>
      <c r="D14" s="19">
        <f>ROUND(SUMPRODUCT((Nachweis!$I$5:$I$124=1)*(Nachweis!$L$5:$L$124=Jahr*100+10)*(Nachweis!$B$5:$B$124="Freizeitausgleich")*Nachweis!$C$5:$C$124)*1440,0)/1440</f>
      </c>
      <c r="E14" s="19">
        <f>ROUND(SUMPRODUCT((Nachweis!$I$5:$I$124=1)*(Nachweis!$L$5:$L$124=Jahr*100+10)*(Nachweis!$B$5:$B$124="Auszahlung")*Nachweis!$C$5:$C$124)*1440,0)/1440</f>
      </c>
      <c r="F14" s="15">
        <f>IF(L14&lt;0,"-","+")&amp;TEXT(ABS(L14),"[h]:mm")</f>
      </c>
      <c r="G14" s="16">
        <f>IF(ABS(L14)*24&lt;=N(Gruen),"grün",IF(ABS(L14)*24&lt;=N(Gelb),"gelb","rot"))</f>
      </c>
      <c r="H14" s="20">
        <f>IF(OR(N(Stundenlohn)=0,E14=0),"",ROUND(E14*24*Stundenlohn*(1+N(Zuschlag)/100),2))</f>
      </c>
      <c r="I14" s="1"/>
      <c r="J14" s="1"/>
      <c r="K14" s="1"/>
      <c r="L14" s="1">
        <f>ROUND((N(Startsaldo)/24+SUMPRODUCT((Nachweis!$I$5:$I$124=1)*(Nachweis!$L$5:$L$124&gt;Jahr*100)*(Nachweis!$L$5:$L$124&lt;=Jahr*100+10)*Nachweis!$J$5:$J$124))*1440,0)/1440</f>
      </c>
    </row>
    <row r="15" spans="1:12" x14ac:dyDescent="0.25">
      <c r="A15" s="18" t="s">
        <v>57</v>
      </c>
      <c r="B15" s="19">
        <f>ROUND(SUMPRODUCT((Nachweis!$I$5:$I$124=1)*(Nachweis!$L$5:$L$124=Jahr*100+11)*(Nachweis!$B$5:$B$124="Überstunden")*Nachweis!$C$5:$C$124)*1440,0)/1440</f>
      </c>
      <c r="C15" s="19">
        <f>ROUND(SUMPRODUCT((Nachweis!$I$5:$I$124=1)*(Nachweis!$L$5:$L$124=Jahr*100+11)*(Nachweis!$B$5:$B$124="Minusstunden")*Nachweis!$C$5:$C$124)*1440,0)/1440</f>
      </c>
      <c r="D15" s="19">
        <f>ROUND(SUMPRODUCT((Nachweis!$I$5:$I$124=1)*(Nachweis!$L$5:$L$124=Jahr*100+11)*(Nachweis!$B$5:$B$124="Freizeitausgleich")*Nachweis!$C$5:$C$124)*1440,0)/1440</f>
      </c>
      <c r="E15" s="19">
        <f>ROUND(SUMPRODUCT((Nachweis!$I$5:$I$124=1)*(Nachweis!$L$5:$L$124=Jahr*100+11)*(Nachweis!$B$5:$B$124="Auszahlung")*Nachweis!$C$5:$C$124)*1440,0)/1440</f>
      </c>
      <c r="F15" s="15">
        <f>IF(L15&lt;0,"-","+")&amp;TEXT(ABS(L15),"[h]:mm")</f>
      </c>
      <c r="G15" s="16">
        <f>IF(ABS(L15)*24&lt;=N(Gruen),"grün",IF(ABS(L15)*24&lt;=N(Gelb),"gelb","rot"))</f>
      </c>
      <c r="H15" s="20">
        <f>IF(OR(N(Stundenlohn)=0,E15=0),"",ROUND(E15*24*Stundenlohn*(1+N(Zuschlag)/100),2))</f>
      </c>
      <c r="I15" s="1"/>
      <c r="J15" s="1"/>
      <c r="K15" s="1"/>
      <c r="L15" s="1">
        <f>ROUND((N(Startsaldo)/24+SUMPRODUCT((Nachweis!$I$5:$I$124=1)*(Nachweis!$L$5:$L$124&gt;Jahr*100)*(Nachweis!$L$5:$L$124&lt;=Jahr*100+11)*Nachweis!$J$5:$J$124))*1440,0)/1440</f>
      </c>
    </row>
    <row r="16" spans="1:12" x14ac:dyDescent="0.25">
      <c r="A16" s="18" t="s">
        <v>58</v>
      </c>
      <c r="B16" s="19">
        <f>ROUND(SUMPRODUCT((Nachweis!$I$5:$I$124=1)*(Nachweis!$L$5:$L$124=Jahr*100+12)*(Nachweis!$B$5:$B$124="Überstunden")*Nachweis!$C$5:$C$124)*1440,0)/1440</f>
      </c>
      <c r="C16" s="19">
        <f>ROUND(SUMPRODUCT((Nachweis!$I$5:$I$124=1)*(Nachweis!$L$5:$L$124=Jahr*100+12)*(Nachweis!$B$5:$B$124="Minusstunden")*Nachweis!$C$5:$C$124)*1440,0)/1440</f>
      </c>
      <c r="D16" s="19">
        <f>ROUND(SUMPRODUCT((Nachweis!$I$5:$I$124=1)*(Nachweis!$L$5:$L$124=Jahr*100+12)*(Nachweis!$B$5:$B$124="Freizeitausgleich")*Nachweis!$C$5:$C$124)*1440,0)/1440</f>
      </c>
      <c r="E16" s="19">
        <f>ROUND(SUMPRODUCT((Nachweis!$I$5:$I$124=1)*(Nachweis!$L$5:$L$124=Jahr*100+12)*(Nachweis!$B$5:$B$124="Auszahlung")*Nachweis!$C$5:$C$124)*1440,0)/1440</f>
      </c>
      <c r="F16" s="15">
        <f>IF(L16&lt;0,"-","+")&amp;TEXT(ABS(L16),"[h]:mm")</f>
      </c>
      <c r="G16" s="16">
        <f>IF(ABS(L16)*24&lt;=N(Gruen),"grün",IF(ABS(L16)*24&lt;=N(Gelb),"gelb","rot"))</f>
      </c>
      <c r="H16" s="20">
        <f>IF(OR(N(Stundenlohn)=0,E16=0),"",ROUND(E16*24*Stundenlohn*(1+N(Zuschlag)/100),2))</f>
      </c>
      <c r="I16" s="1"/>
      <c r="J16" s="1"/>
      <c r="K16" s="1"/>
      <c r="L16" s="1">
        <f>ROUND((N(Startsaldo)/24+SUMPRODUCT((Nachweis!$I$5:$I$124=1)*(Nachweis!$L$5:$L$124&gt;Jahr*100)*(Nachweis!$L$5:$L$124&lt;=Jahr*100+12)*Nachweis!$J$5:$J$124))*1440,0)/1440</f>
      </c>
    </row>
    <row r="17" spans="1:8" x14ac:dyDescent="0.25">
      <c r="A17" s="21" t="s">
        <v>20</v>
      </c>
      <c r="B17" s="22">
        <f>SUM(B5:B16)</f>
      </c>
      <c r="C17" s="22">
        <f>SUM(C5:C16)</f>
      </c>
      <c r="D17" s="22">
        <f>SUM(D5:D16)</f>
      </c>
      <c r="E17" s="22">
        <f>SUM(E5:E16)</f>
      </c>
      <c r="F17" s="23">
        <f>F16</f>
      </c>
      <c r="G17" s="24">
        <f>G16</f>
      </c>
      <c r="H17" s="25">
        <f>IF(SUM(H5:H16)=0,"",SUM(H5:H16))</f>
      </c>
    </row>
    <row r="19" spans="1:1" x14ac:dyDescent="0.25">
      <c r="A19" s="7">
        <f>IF(SUMPRODUCT(Nachweis!$I$5:$I$124*1)=SUMPRODUCT((Nachweis!$I$5:$I$124=1)*(Nachweis!$L$5:$L$124&gt;Jahr*100)*(Nachweis!$L$5:$L$124&lt;=Jahr*100+12)),"","Nicht mitgezählt: "&amp;(SUMPRODUCT(Nachweis!$I$5:$I$124*1)-SUMPRODUCT((Nachweis!$I$5:$I$124=1)*(Nachweis!$L$5:$L$124&gt;Jahr*100)*(Nachweis!$L$5:$L$124&lt;=Jahr*100+12)))&amp;IF(SUMPRODUCT(Nachweis!$I$5:$I$124*1)-SUMPRODUCT((Nachweis!$I$5:$I$124=1)*(Nachweis!$L$5:$L$124&gt;Jahr*100)*(Nachweis!$L$5:$L$124&lt;=Jahr*100+12))=1," Eintrag"," Einträge")&amp;" ohne Datum im Jahr "&amp;Jahr&amp;" (siehe „Hinweis“ im Nachweis).")</f>
      </c>
    </row>
    <row r="22" spans="1:8" x14ac:dyDescent="0.25">
      <c r="A22" s="26" t="s">
        <v>59</v>
      </c>
      <c r="B22" s="27"/>
      <c r="C22" s="27"/>
      <c r="D22" s="1"/>
      <c r="E22" s="26" t="s">
        <v>60</v>
      </c>
      <c r="F22" s="27"/>
      <c r="G22" s="27"/>
      <c r="H22" s="27"/>
    </row>
  </sheetData>
  <sheetProtection sheet="1" formatCells="0" formatColumns="0" formatRows="0"/>
  <conditionalFormatting sqref="G5:G17">
    <cfRule type="expression" dxfId="3" priority="1">
      <formula>G5="grün"</formula>
    </cfRule>
    <cfRule type="expression" dxfId="4" priority="2">
      <formula>G5="gelb"</formula>
    </cfRule>
    <cfRule type="expression" dxfId="5" priority="3">
      <formula>G5="rot"</formula>
    </cfRule>
  </conditionalFormatting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Einstellungen</vt:lpstr>
      <vt:lpstr>Nachweis</vt:lpstr>
      <vt:lpstr>Jahresübersicht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DispatchPing</dc:creator>
  <dc:title>Überstundenkonto 2026</dc:title>
  <dc:subject/>
  <dc:description/>
  <cp:keywords/>
  <cp:category/>
  <cp:lastModifiedBy>Unknown</cp:lastModifiedBy>
  <dcterms:created xsi:type="dcterms:W3CDTF">2025-10-01T00:00:00Z</dcterms:created>
  <dcterms:modified xsi:type="dcterms:W3CDTF">2025-10-01T00:00:00Z</dcterms:modified>
</cp:coreProperties>
</file>